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.enota\Desktop\"/>
    </mc:Choice>
  </mc:AlternateContent>
  <xr:revisionPtr revIDLastSave="0" documentId="13_ncr:1_{BEB9F147-8DD0-4EB9-8867-88FA90906D61}" xr6:coauthVersionLast="47" xr6:coauthVersionMax="47" xr10:uidLastSave="{00000000-0000-0000-0000-000000000000}"/>
  <bookViews>
    <workbookView xWindow="-120" yWindow="-120" windowWidth="24240" windowHeight="13020" xr2:uid="{3E668991-5691-4210-8C0D-9F62A1FB252B}"/>
  </bookViews>
  <sheets>
    <sheet name="Autukia material" sheetId="3" r:id="rId1"/>
    <sheet name="Temwanoku material" sheetId="1" r:id="rId2"/>
  </sheets>
  <externalReferences>
    <externalReference r:id="rId3"/>
  </externalReferences>
  <definedNames>
    <definedName name="_xlnm.Print_Area" localSheetId="0">'Autukia material'!$B$3:$H$233</definedName>
    <definedName name="_xlnm.Print_Area" localSheetId="1">'Temwanoku material'!$B$3:$H$230</definedName>
    <definedName name="_xlnm.Print_Titles" localSheetId="0">'Autukia material'!$5:$5</definedName>
    <definedName name="_xlnm.Print_Titles" localSheetId="1">'Temwanoku material'!$5:$5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6" i="3" l="1"/>
  <c r="E179" i="3"/>
  <c r="E178" i="3"/>
  <c r="C171" i="3"/>
  <c r="E134" i="3"/>
  <c r="E131" i="3"/>
  <c r="E125" i="3"/>
  <c r="E116" i="3"/>
  <c r="E101" i="3"/>
  <c r="E89" i="3"/>
  <c r="E83" i="3"/>
  <c r="E81" i="3"/>
  <c r="F80" i="3"/>
  <c r="E47" i="3"/>
  <c r="E44" i="3"/>
  <c r="E43" i="3"/>
  <c r="E42" i="3"/>
  <c r="E41" i="3"/>
  <c r="E31" i="3"/>
  <c r="E27" i="3"/>
  <c r="O20" i="3"/>
  <c r="E20" i="3"/>
  <c r="E14" i="3"/>
  <c r="E226" i="1" l="1"/>
  <c r="E179" i="1"/>
  <c r="E178" i="1"/>
  <c r="C171" i="1"/>
  <c r="F153" i="1"/>
  <c r="F152" i="1"/>
  <c r="E134" i="1"/>
  <c r="E131" i="1"/>
  <c r="E125" i="1"/>
  <c r="E116" i="1"/>
  <c r="F85" i="1"/>
  <c r="F83" i="1"/>
  <c r="E83" i="1" s="1"/>
  <c r="E81" i="1"/>
  <c r="F80" i="1"/>
  <c r="E47" i="1"/>
  <c r="E44" i="1"/>
  <c r="E43" i="1"/>
  <c r="E42" i="1"/>
  <c r="E41" i="1"/>
  <c r="E31" i="1"/>
  <c r="E27" i="1"/>
  <c r="O20" i="1"/>
  <c r="E20" i="1"/>
  <c r="E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Energy 01</author>
  </authors>
  <commentList>
    <comment ref="E12" authorId="0" shapeId="0" xr:uid="{B68F78E4-BE79-42A9-8314-1044987E8CFC}">
      <text>
        <r>
          <rPr>
            <b/>
            <sz val="8"/>
            <rFont val="Tahoma"/>
            <charset val="134"/>
          </rPr>
          <t xml:space="preserve"> :</t>
        </r>
        <r>
          <rPr>
            <sz val="8"/>
            <rFont val="Tahoma"/>
            <charset val="134"/>
          </rPr>
          <t xml:space="preserve">
1:2:4 mix only</t>
        </r>
      </text>
    </comment>
    <comment ref="C161" authorId="1" shapeId="0" xr:uid="{964199FC-7B4B-4814-ABDB-D456A81327AF}">
      <text>
        <r>
          <rPr>
            <b/>
            <sz val="9"/>
            <rFont val="Tahoma"/>
            <charset val="134"/>
          </rPr>
          <t>Energy 01:</t>
        </r>
        <r>
          <rPr>
            <sz val="9"/>
            <rFont val="Tahoma"/>
            <charset val="134"/>
          </rPr>
          <t xml:space="preserve">
1 PVC use for main cable with Earth wire cover
5 PVC use for the underground cable cover.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  <author>Energy 01</author>
  </authors>
  <commentList>
    <comment ref="E12" authorId="0" shapeId="0" xr:uid="{56D3ED8C-882B-408D-AEC1-ACB2068CD5F1}">
      <text>
        <r>
          <rPr>
            <b/>
            <sz val="8"/>
            <rFont val="Tahoma"/>
            <charset val="134"/>
          </rPr>
          <t xml:space="preserve"> :</t>
        </r>
        <r>
          <rPr>
            <sz val="8"/>
            <rFont val="Tahoma"/>
            <charset val="134"/>
          </rPr>
          <t xml:space="preserve">
1:2:4 mix only</t>
        </r>
      </text>
    </comment>
    <comment ref="C161" authorId="1" shapeId="0" xr:uid="{9CF1F8F8-2E01-4770-B21C-CF453A63C024}">
      <text>
        <r>
          <rPr>
            <b/>
            <sz val="9"/>
            <rFont val="Tahoma"/>
            <charset val="134"/>
          </rPr>
          <t>Energy 01:</t>
        </r>
        <r>
          <rPr>
            <sz val="9"/>
            <rFont val="Tahoma"/>
            <charset val="134"/>
          </rPr>
          <t xml:space="preserve">
1 PVC use for main cable with Earth wire cover
5 PVC use for the underground cable cover.</t>
        </r>
      </text>
    </comment>
  </commentList>
</comments>
</file>

<file path=xl/sharedStrings.xml><?xml version="1.0" encoding="utf-8"?>
<sst xmlns="http://schemas.openxmlformats.org/spreadsheetml/2006/main" count="788" uniqueCount="233">
  <si>
    <t xml:space="preserve">Autukia material list </t>
  </si>
  <si>
    <t>Material onsite</t>
  </si>
  <si>
    <t>Material to be procured</t>
  </si>
  <si>
    <t>Material on site</t>
  </si>
  <si>
    <t>Ref</t>
  </si>
  <si>
    <t>Description</t>
  </si>
  <si>
    <t>Unit</t>
  </si>
  <si>
    <t>original Qty</t>
  </si>
  <si>
    <t>Qty onsite</t>
  </si>
  <si>
    <t>Rate</t>
  </si>
  <si>
    <t>Total</t>
  </si>
  <si>
    <t>Sign board</t>
  </si>
  <si>
    <t>Provisional sum for sign board</t>
  </si>
  <si>
    <t>item</t>
  </si>
  <si>
    <t xml:space="preserve">Concrete Works (Cement type GP or GB) and to be 20MPA Concrete </t>
  </si>
  <si>
    <t>Strength</t>
  </si>
  <si>
    <t>40 kg cement portland for beam only</t>
  </si>
  <si>
    <t>bags</t>
  </si>
  <si>
    <t>40 kg cement portland for render &amp; block mortor</t>
  </si>
  <si>
    <t>Approved aggregate Bag of rice</t>
  </si>
  <si>
    <t>Approved sand / Fin aggrregate Bag of rice</t>
  </si>
  <si>
    <t>Polythene damp proof membrane (60m x 2m wide) 0.2mm thick</t>
  </si>
  <si>
    <t>roll</t>
  </si>
  <si>
    <t>Tie wire</t>
  </si>
  <si>
    <t>Formwork</t>
  </si>
  <si>
    <t>formply 2.4x1.2</t>
  </si>
  <si>
    <t>sheet</t>
  </si>
  <si>
    <t>200x25mm timber pine in 6m long</t>
  </si>
  <si>
    <t>length</t>
  </si>
  <si>
    <t>50x50mm timber pine in 6m long</t>
  </si>
  <si>
    <t>Bar Reinforcement (AS/NZS4671)</t>
  </si>
  <si>
    <t>D12mm dia reinforcing steel (6m length)</t>
  </si>
  <si>
    <t>D10mm dia reinforcing steel (6m length)</t>
  </si>
  <si>
    <t>R6mm dia reinforcing steel (6m length)</t>
  </si>
  <si>
    <t>R8mm dia reinforcing steel (6m length)</t>
  </si>
  <si>
    <r>
      <rPr>
        <sz val="10"/>
        <rFont val="Arial"/>
        <charset val="134"/>
      </rPr>
      <t>Reinforcing mesh SL102 size:6mx2.4m wide (200x200x10)</t>
    </r>
    <r>
      <rPr>
        <b/>
        <i/>
        <sz val="10"/>
        <rFont val="Arial"/>
        <charset val="134"/>
      </rPr>
      <t xml:space="preserve"> </t>
    </r>
  </si>
  <si>
    <t>sht</t>
  </si>
  <si>
    <t>or Grade 500("N")</t>
  </si>
  <si>
    <t>Blockwork</t>
  </si>
  <si>
    <t>200mm thick block</t>
  </si>
  <si>
    <t>no</t>
  </si>
  <si>
    <t>200mm corner blocks</t>
  </si>
  <si>
    <t>200 DPC membrane @ 25m/roll</t>
  </si>
  <si>
    <t xml:space="preserve">Structural Timber (Treated Pine Timber) </t>
  </si>
  <si>
    <t>All timber to be minimum F7 grade seasoned pine, hazard class H3</t>
  </si>
  <si>
    <t>Radiata pine 200x50mm in 6m long to be dressed</t>
  </si>
  <si>
    <t>Radiata pine 190x45mm in 6m long Dressed for Door frame</t>
  </si>
  <si>
    <t>Radiata pine 90x45mm in 6m long Dressed for window &amp; Door frame</t>
  </si>
  <si>
    <t>Radiata pine 150x50mm in 6m long to be dressed</t>
  </si>
  <si>
    <t>Radiata pine 100x50mm in 6m long to be dressed</t>
  </si>
  <si>
    <t>Radiata pine 75x50mm in 6m long to be dressed</t>
  </si>
  <si>
    <t>Radiata pine 50x50mm in 6m long to be dressed</t>
  </si>
  <si>
    <t>Radiata pine 150x25mm in 6m long timber louvre Dressed</t>
  </si>
  <si>
    <t xml:space="preserve">Radiata pine 200x25mm in 6m </t>
  </si>
  <si>
    <t>Pvc pipe 150mm thick for post</t>
  </si>
  <si>
    <t>Finishing Trim</t>
  </si>
  <si>
    <t>Radiata pine 150x25mm in 6m long</t>
  </si>
  <si>
    <t>Radiata pine 100x15mm in 6m long Grooved for Architrave Dressed</t>
  </si>
  <si>
    <t>Radiata pine 100x10mm in 6m long Strip batten</t>
  </si>
  <si>
    <t>Radiata pine 50x25mm in 6m long</t>
  </si>
  <si>
    <t>Radiata pine 20x20mm in 6m long Quarter round</t>
  </si>
  <si>
    <t>Marine plywood 12mm for Gusset</t>
  </si>
  <si>
    <t>Radiata pine timber 200x50mm in 6m long</t>
  </si>
  <si>
    <t>Radiata pine timber 150x50</t>
  </si>
  <si>
    <t>Roofing Materials</t>
  </si>
  <si>
    <t xml:space="preserve"> 0.55mm BMT colorbond ultra (in corrugated/trimdex) (10feet) </t>
  </si>
  <si>
    <t xml:space="preserve"> 0.55mm BMT colorbond ultra (in corrugated/trimdex) (8feet) </t>
  </si>
  <si>
    <t>18ft corrugated roofing sheet</t>
  </si>
  <si>
    <t>Heavy duty thermal insulation with fire retardant double side with</t>
  </si>
  <si>
    <t>fully reinforced (bradford 753)</t>
  </si>
  <si>
    <t>0.55 BMT  ridge capping</t>
  </si>
  <si>
    <t>pcs</t>
  </si>
  <si>
    <t>0.55 BMT roof flashing</t>
  </si>
  <si>
    <t>0.55 BMT Clourbond eaves guttering with bracket as necessary</t>
  </si>
  <si>
    <t>Bracing Straps 'pryda' 25x1.0mm galv. Steel or mitek 30x0.8 galv steel strap.</t>
  </si>
  <si>
    <t>meters</t>
  </si>
  <si>
    <t>100mm diameter upvc downpipe including clips (in 6m long)</t>
  </si>
  <si>
    <t>Clip for downpipe</t>
  </si>
  <si>
    <t>100mm diameter bend</t>
  </si>
  <si>
    <t>100mm diameter tee</t>
  </si>
  <si>
    <t xml:space="preserve">Hydroseal  </t>
  </si>
  <si>
    <t>tin</t>
  </si>
  <si>
    <t>Silicone</t>
  </si>
  <si>
    <t>tube</t>
  </si>
  <si>
    <t>Rivert(100 no / pkt)</t>
  </si>
  <si>
    <t>pkt</t>
  </si>
  <si>
    <t xml:space="preserve">Doors and Window </t>
  </si>
  <si>
    <t>2040x860x40mm External solid core for double door</t>
  </si>
  <si>
    <t xml:space="preserve">2040x450x40mm Internal solid core for double door </t>
  </si>
  <si>
    <t>2040x820x40mm External &amp; internal solid core door.</t>
  </si>
  <si>
    <t>100 x 75mm butt brass hinges with screws.</t>
  </si>
  <si>
    <t>pair</t>
  </si>
  <si>
    <t>Plain mortice lock complete with handles and keys.</t>
  </si>
  <si>
    <t>9 blade louver frame (anodised aluminium with black plastic clips &amp; handle</t>
  </si>
  <si>
    <t>pr</t>
  </si>
  <si>
    <t>4 blade louver frame (anodised aluminium with black plastic clips &amp; handle</t>
  </si>
  <si>
    <t>914mm longx152mm x 6mm clear float glass louvre blade with bevelled</t>
  </si>
  <si>
    <t>nos</t>
  </si>
  <si>
    <t>Gothic mesh security wire</t>
  </si>
  <si>
    <t>40x40mm chicken wire mesh 15m per role</t>
  </si>
  <si>
    <t>role</t>
  </si>
  <si>
    <t>Sanitary Fittings (install sanitary fittings to manufactures instructions)</t>
  </si>
  <si>
    <t xml:space="preserve">W.C  caroma' concorde P trap completed with white plastic single   </t>
  </si>
  <si>
    <t>restricted flush cistern and black plastic toilet seat.</t>
  </si>
  <si>
    <t xml:space="preserve">Hand basin ' Caroma ' concorde 500, single center taphole (white vitreous china with </t>
  </si>
  <si>
    <t>Standard satin chrome plated pillar tap.</t>
  </si>
  <si>
    <t>shower set</t>
  </si>
  <si>
    <t>Floor waste drainage</t>
  </si>
  <si>
    <t xml:space="preserve">floor grade 100mm </t>
  </si>
  <si>
    <t xml:space="preserve">Shower tray complete with trap, </t>
  </si>
  <si>
    <t>set</t>
  </si>
  <si>
    <t>Lockwood toilet roll holder ( satin chrome)</t>
  </si>
  <si>
    <t>Wet bench storage (provisional sum)</t>
  </si>
  <si>
    <t>Pipeworks and Fittings</t>
  </si>
  <si>
    <t>15mm dia pvc pipe for water reticulation, in 6m long</t>
  </si>
  <si>
    <t>leng</t>
  </si>
  <si>
    <t>15mm diameter tee</t>
  </si>
  <si>
    <t>15mm diameter bend</t>
  </si>
  <si>
    <t>15mm diameter stop valve</t>
  </si>
  <si>
    <t>15mm diameter female adaptor</t>
  </si>
  <si>
    <t>15mm diameter male adaptor</t>
  </si>
  <si>
    <t>15mm diameter Pvc wall clip</t>
  </si>
  <si>
    <t>25mm dia pvc pipe for water reticulation, in 6m long</t>
  </si>
  <si>
    <t>25mm diameter tee</t>
  </si>
  <si>
    <t>25mm diameter bend</t>
  </si>
  <si>
    <t>25mm to 15mm diameter Reducing bush</t>
  </si>
  <si>
    <t>Solvent cement glue for pvc 500g/tin</t>
  </si>
  <si>
    <t>tn</t>
  </si>
  <si>
    <t>Finishes</t>
  </si>
  <si>
    <t xml:space="preserve">Vinyl tile  300x300x45pieces/box </t>
  </si>
  <si>
    <t>box</t>
  </si>
  <si>
    <t>Vinyl tile  adhesive backing. 4liter</t>
  </si>
  <si>
    <t>bucket</t>
  </si>
  <si>
    <t>300x300mm non slip ceramic floor tile on adhesive backing @ 17pc/box.</t>
  </si>
  <si>
    <t>150x150mm x44pieces Ceramic wall tile on adhesive backing.</t>
  </si>
  <si>
    <t>CTF Adhesive for ceramic tiles @ 20kg/bag</t>
  </si>
  <si>
    <t>bag</t>
  </si>
  <si>
    <t>Tile spacer 2mm @ 100pcs/pkt</t>
  </si>
  <si>
    <t>Grout @ 2kg/pkt</t>
  </si>
  <si>
    <t>Lining</t>
  </si>
  <si>
    <t>Hardbord Masonite 4.5mm thick for ceiling</t>
  </si>
  <si>
    <t>Plywood 2400x1200x4.5mm thick for, partition linning</t>
  </si>
  <si>
    <t>Insulation @ 2mx1m = 2m2/roll</t>
  </si>
  <si>
    <t>Painting and Decorating</t>
  </si>
  <si>
    <t>Acrylic primer sealer undercoat 4 litres</t>
  </si>
  <si>
    <t>H/gloss 4ltrs</t>
  </si>
  <si>
    <t>High gloss paint 10L</t>
  </si>
  <si>
    <t>Oil base wood primer @ 4ltrs</t>
  </si>
  <si>
    <t>Semi-gloss enamel @ 4liters/tin</t>
  </si>
  <si>
    <t>Oil base undercoat</t>
  </si>
  <si>
    <t>Tray complete with roller and sleeve</t>
  </si>
  <si>
    <t>4 inch paint brush</t>
  </si>
  <si>
    <t>3 inch paint brush</t>
  </si>
  <si>
    <t>2 inch paint brush</t>
  </si>
  <si>
    <t>1 inch paint brush</t>
  </si>
  <si>
    <t>Filler no more gaps or approved filler</t>
  </si>
  <si>
    <t>Wood putty 20kg</t>
  </si>
  <si>
    <t>kg</t>
  </si>
  <si>
    <t>Turbentine @ 4.5litre/galon</t>
  </si>
  <si>
    <t>galon</t>
  </si>
  <si>
    <t>Electrical Services</t>
  </si>
  <si>
    <t>Single Power Point(GPO 10A)</t>
  </si>
  <si>
    <t>Double Power point (GPO 10A)</t>
  </si>
  <si>
    <t>Single Light switch</t>
  </si>
  <si>
    <t xml:space="preserve">Double Light switch </t>
  </si>
  <si>
    <t>Triple Light switch</t>
  </si>
  <si>
    <t>Ceiling Fan complete</t>
  </si>
  <si>
    <t>LED Light 4"</t>
  </si>
  <si>
    <t xml:space="preserve">CFL Bulbs </t>
  </si>
  <si>
    <t>Cable 1.5mm</t>
  </si>
  <si>
    <t>Cable 2.5mm</t>
  </si>
  <si>
    <t>mtrs</t>
  </si>
  <si>
    <t>Cable 4mm</t>
  </si>
  <si>
    <t>Underground cable 8mm/6mm</t>
  </si>
  <si>
    <t xml:space="preserve"> Earth wire  10mm/6mm</t>
  </si>
  <si>
    <t>mtr</t>
  </si>
  <si>
    <t xml:space="preserve">Copper Earth Rod with clamp </t>
  </si>
  <si>
    <t>PVC pipe 20mm</t>
  </si>
  <si>
    <t>PVC clip 20mm</t>
  </si>
  <si>
    <t>Cable clip 2.5mm</t>
  </si>
  <si>
    <t>Junction box</t>
  </si>
  <si>
    <t>Circuit breaker 32A</t>
  </si>
  <si>
    <t>Circuit breaker 25A</t>
  </si>
  <si>
    <t>Circuit breaker 20A</t>
  </si>
  <si>
    <t>Circuit breaker 16A</t>
  </si>
  <si>
    <t>Circuit breaker 10A</t>
  </si>
  <si>
    <t>Circuit breaker 6A</t>
  </si>
  <si>
    <t>Main Switch Board 12 Ways with Neutral Link</t>
  </si>
  <si>
    <t>no.</t>
  </si>
  <si>
    <t>Drainage</t>
  </si>
  <si>
    <t>80mm diameter pvc pipe 6mtr lenght</t>
  </si>
  <si>
    <t>80mm diameter bend</t>
  </si>
  <si>
    <t>80mm diameter tee</t>
  </si>
  <si>
    <t>100mm dia upvc stormwater &amp; drainage pipe in 6m length</t>
  </si>
  <si>
    <t>100mm dia bend</t>
  </si>
  <si>
    <t>100mm dia tee</t>
  </si>
  <si>
    <t>100mm diameter pvc wall clip</t>
  </si>
  <si>
    <t>Tank complete with concrete base &amp; Overhead tank</t>
  </si>
  <si>
    <t>Portland Cement 40kg</t>
  </si>
  <si>
    <t xml:space="preserve">Formply construction </t>
  </si>
  <si>
    <t>100x50mm timber pine in 6m long</t>
  </si>
  <si>
    <t>F62 fabric mesh wire 6mx2.4m/sheet</t>
  </si>
  <si>
    <t>Rod 6mm diameter 6m</t>
  </si>
  <si>
    <t>Rod 12mm diameter 6m</t>
  </si>
  <si>
    <t>Fine aggregate</t>
  </si>
  <si>
    <t>Coarse aggregate</t>
  </si>
  <si>
    <t>3000 litre poly rain water tank complete with outlet</t>
  </si>
  <si>
    <t>5000 liter polytank completed with outlet</t>
  </si>
  <si>
    <t>Septic Tank and Soak Pit</t>
  </si>
  <si>
    <t>Septic Tanks:</t>
  </si>
  <si>
    <t>Cement 40kg</t>
  </si>
  <si>
    <t>200mm thick concrete block</t>
  </si>
  <si>
    <t>Rod 16mm diameter 6m</t>
  </si>
  <si>
    <t>Approved aggregate</t>
  </si>
  <si>
    <t>m3</t>
  </si>
  <si>
    <t>Approved sand</t>
  </si>
  <si>
    <t>200x25mm timber formwork</t>
  </si>
  <si>
    <t>Formwork plasply boarding</t>
  </si>
  <si>
    <t>100x50mm formwork frames</t>
  </si>
  <si>
    <t>Soak Pit</t>
  </si>
  <si>
    <t>Nails, Screws, Bolt, etc (to be fully galvanised)</t>
  </si>
  <si>
    <t>4" x 3.15dia bullet head galvanised nail @ 100pcs/pkt</t>
  </si>
  <si>
    <t>30 x 2.8mm galvanised FC nails @100pcs/pkt</t>
  </si>
  <si>
    <t>50 x 3.15 dia galv nails @ 100pcs/pkt</t>
  </si>
  <si>
    <t>3" x .3.15mm bullet head galvanised nail @ 100pcs/pkt</t>
  </si>
  <si>
    <t>2" x 3.15mm clout galvanised nail @ 100pcs/pkt</t>
  </si>
  <si>
    <t>M12 bolts</t>
  </si>
  <si>
    <t xml:space="preserve">Hexagon roofing screws with EPDM washers </t>
  </si>
  <si>
    <t>4" Counter sunk wood screws @ 50/pkt</t>
  </si>
  <si>
    <t>Total for Materials</t>
  </si>
  <si>
    <t>Temwanoku material list</t>
  </si>
  <si>
    <t>sub Total=</t>
  </si>
  <si>
    <t>Add 12.5% 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</si>
</sst>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</numFmts>
  <fonts count="11">
    <font>
      <sz val="10"/>
      <name val="Arial"/>
      <charset val="134"/>
    </font>
    <font>
      <sz val="10"/>
      <name val="Arial"/>
      <charset val="134"/>
    </font>
    <font>
      <sz val="10"/>
      <name val="Arial"/>
      <family val="2"/>
    </font>
    <font>
      <b/>
      <sz val="10"/>
      <name val="Arial"/>
      <charset val="134"/>
    </font>
    <font>
      <b/>
      <u/>
      <sz val="10"/>
      <name val="Arial"/>
      <charset val="134"/>
    </font>
    <font>
      <b/>
      <i/>
      <sz val="10"/>
      <name val="Arial"/>
      <charset val="134"/>
    </font>
    <font>
      <b/>
      <sz val="10"/>
      <name val="Arial"/>
      <family val="2"/>
    </font>
    <font>
      <b/>
      <sz val="8"/>
      <name val="Tahoma"/>
      <charset val="134"/>
    </font>
    <font>
      <sz val="8"/>
      <name val="Tahoma"/>
      <charset val="134"/>
    </font>
    <font>
      <b/>
      <sz val="9"/>
      <name val="Tahoma"/>
      <charset val="134"/>
    </font>
    <font>
      <sz val="9"/>
      <name val="Tahoma"/>
      <charset val="134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0" fontId="2" fillId="0" borderId="0" xfId="0" applyFont="1"/>
    <xf numFmtId="0" fontId="2" fillId="2" borderId="0" xfId="0" applyFont="1" applyFill="1" applyAlignment="1">
      <alignment horizontal="center"/>
    </xf>
    <xf numFmtId="44" fontId="0" fillId="0" borderId="0" xfId="1" applyFont="1"/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3" fillId="4" borderId="1" xfId="2" applyFont="1" applyFill="1" applyBorder="1" applyAlignment="1">
      <alignment horizontal="center"/>
    </xf>
    <xf numFmtId="0" fontId="3" fillId="4" borderId="2" xfId="2" applyFont="1" applyFill="1" applyBorder="1" applyAlignment="1">
      <alignment horizontal="center"/>
    </xf>
    <xf numFmtId="0" fontId="3" fillId="4" borderId="3" xfId="2" applyFont="1" applyFill="1" applyBorder="1" applyAlignment="1">
      <alignment horizontal="center"/>
    </xf>
    <xf numFmtId="44" fontId="3" fillId="5" borderId="4" xfId="1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2" fillId="6" borderId="0" xfId="0" applyFont="1" applyFill="1"/>
    <xf numFmtId="0" fontId="1" fillId="0" borderId="6" xfId="2" applyBorder="1" applyAlignment="1">
      <alignment horizontal="center"/>
    </xf>
    <xf numFmtId="0" fontId="2" fillId="0" borderId="7" xfId="2" applyFont="1" applyBorder="1"/>
    <xf numFmtId="0" fontId="1" fillId="0" borderId="7" xfId="2" applyBorder="1" applyAlignment="1">
      <alignment horizontal="left"/>
    </xf>
    <xf numFmtId="0" fontId="1" fillId="0" borderId="8" xfId="2" applyBorder="1" applyAlignment="1">
      <alignment horizontal="center"/>
    </xf>
    <xf numFmtId="44" fontId="0" fillId="0" borderId="7" xfId="1" applyFont="1" applyBorder="1"/>
    <xf numFmtId="0" fontId="0" fillId="0" borderId="9" xfId="0" applyBorder="1"/>
    <xf numFmtId="0" fontId="1" fillId="3" borderId="6" xfId="2" applyFill="1" applyBorder="1" applyAlignment="1">
      <alignment horizontal="center"/>
    </xf>
    <xf numFmtId="0" fontId="2" fillId="3" borderId="7" xfId="2" applyFont="1" applyFill="1" applyBorder="1"/>
    <xf numFmtId="0" fontId="2" fillId="3" borderId="7" xfId="2" applyFont="1" applyFill="1" applyBorder="1" applyAlignment="1">
      <alignment horizontal="left"/>
    </xf>
    <xf numFmtId="0" fontId="1" fillId="3" borderId="8" xfId="2" applyFill="1" applyBorder="1" applyAlignment="1">
      <alignment horizontal="center"/>
    </xf>
    <xf numFmtId="44" fontId="0" fillId="3" borderId="7" xfId="1" applyFont="1" applyFill="1" applyBorder="1"/>
    <xf numFmtId="164" fontId="0" fillId="3" borderId="9" xfId="0" applyNumberFormat="1" applyFill="1" applyBorder="1"/>
    <xf numFmtId="0" fontId="4" fillId="0" borderId="7" xfId="2" applyFont="1" applyBorder="1"/>
    <xf numFmtId="0" fontId="1" fillId="3" borderId="7" xfId="2" applyFill="1" applyBorder="1" applyAlignment="1">
      <alignment horizontal="left"/>
    </xf>
    <xf numFmtId="44" fontId="2" fillId="3" borderId="7" xfId="1" applyFont="1" applyFill="1" applyBorder="1"/>
    <xf numFmtId="0" fontId="0" fillId="3" borderId="7" xfId="2" applyFont="1" applyFill="1" applyBorder="1"/>
    <xf numFmtId="0" fontId="1" fillId="3" borderId="7" xfId="2" applyFill="1" applyBorder="1"/>
    <xf numFmtId="0" fontId="1" fillId="2" borderId="6" xfId="2" applyFill="1" applyBorder="1" applyAlignment="1">
      <alignment horizontal="center"/>
    </xf>
    <xf numFmtId="0" fontId="1" fillId="2" borderId="7" xfId="2" applyFill="1" applyBorder="1"/>
    <xf numFmtId="0" fontId="1" fillId="2" borderId="7" xfId="2" applyFill="1" applyBorder="1" applyAlignment="1">
      <alignment horizontal="left"/>
    </xf>
    <xf numFmtId="1" fontId="1" fillId="2" borderId="8" xfId="2" applyNumberFormat="1" applyFill="1" applyBorder="1" applyAlignment="1">
      <alignment horizontal="center"/>
    </xf>
    <xf numFmtId="0" fontId="1" fillId="2" borderId="8" xfId="2" applyFill="1" applyBorder="1" applyAlignment="1">
      <alignment horizontal="center"/>
    </xf>
    <xf numFmtId="44" fontId="0" fillId="2" borderId="7" xfId="1" applyFont="1" applyFill="1" applyBorder="1"/>
    <xf numFmtId="164" fontId="0" fillId="2" borderId="9" xfId="0" applyNumberFormat="1" applyFill="1" applyBorder="1"/>
    <xf numFmtId="0" fontId="0" fillId="2" borderId="9" xfId="0" applyFill="1" applyBorder="1"/>
    <xf numFmtId="0" fontId="1" fillId="0" borderId="7" xfId="2" applyBorder="1"/>
    <xf numFmtId="4" fontId="0" fillId="0" borderId="0" xfId="0" applyNumberFormat="1"/>
    <xf numFmtId="0" fontId="0" fillId="2" borderId="0" xfId="0" applyFill="1"/>
    <xf numFmtId="1" fontId="1" fillId="3" borderId="8" xfId="2" applyNumberFormat="1" applyFill="1" applyBorder="1" applyAlignment="1">
      <alignment horizontal="center"/>
    </xf>
    <xf numFmtId="0" fontId="2" fillId="2" borderId="7" xfId="2" applyFont="1" applyFill="1" applyBorder="1"/>
    <xf numFmtId="0" fontId="2" fillId="2" borderId="7" xfId="2" applyFont="1" applyFill="1" applyBorder="1" applyAlignment="1">
      <alignment horizontal="left"/>
    </xf>
    <xf numFmtId="0" fontId="5" fillId="2" borderId="7" xfId="2" applyFont="1" applyFill="1" applyBorder="1"/>
    <xf numFmtId="0" fontId="2" fillId="3" borderId="8" xfId="2" applyFont="1" applyFill="1" applyBorder="1" applyAlignment="1">
      <alignment horizontal="center"/>
    </xf>
    <xf numFmtId="0" fontId="0" fillId="3" borderId="10" xfId="0" applyFill="1" applyBorder="1"/>
    <xf numFmtId="0" fontId="0" fillId="3" borderId="9" xfId="0" applyFill="1" applyBorder="1"/>
    <xf numFmtId="0" fontId="2" fillId="3" borderId="7" xfId="0" applyFont="1" applyFill="1" applyBorder="1"/>
    <xf numFmtId="0" fontId="0" fillId="3" borderId="7" xfId="0" applyFill="1" applyBorder="1"/>
    <xf numFmtId="0" fontId="2" fillId="2" borderId="7" xfId="0" applyFont="1" applyFill="1" applyBorder="1"/>
    <xf numFmtId="0" fontId="1" fillId="3" borderId="11" xfId="2" applyFill="1" applyBorder="1" applyAlignment="1">
      <alignment horizontal="left"/>
    </xf>
    <xf numFmtId="0" fontId="1" fillId="3" borderId="12" xfId="2" applyFill="1" applyBorder="1" applyAlignment="1">
      <alignment horizontal="center"/>
    </xf>
    <xf numFmtId="0" fontId="1" fillId="0" borderId="11" xfId="2" applyBorder="1" applyAlignment="1">
      <alignment horizontal="left"/>
    </xf>
    <xf numFmtId="0" fontId="1" fillId="0" borderId="12" xfId="2" applyBorder="1" applyAlignment="1">
      <alignment horizontal="center"/>
    </xf>
    <xf numFmtId="0" fontId="2" fillId="2" borderId="8" xfId="2" applyFont="1" applyFill="1" applyBorder="1" applyAlignment="1">
      <alignment horizontal="center"/>
    </xf>
    <xf numFmtId="0" fontId="0" fillId="3" borderId="7" xfId="2" applyFont="1" applyFill="1" applyBorder="1" applyAlignment="1">
      <alignment horizontal="left"/>
    </xf>
    <xf numFmtId="0" fontId="0" fillId="3" borderId="6" xfId="0" applyFill="1" applyBorder="1"/>
    <xf numFmtId="0" fontId="0" fillId="3" borderId="8" xfId="0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3" borderId="7" xfId="0" applyFill="1" applyBorder="1" applyAlignment="1">
      <alignment horizontal="left"/>
    </xf>
    <xf numFmtId="0" fontId="0" fillId="2" borderId="7" xfId="0" applyFill="1" applyBorder="1"/>
    <xf numFmtId="0" fontId="3" fillId="0" borderId="7" xfId="0" applyFont="1" applyBorder="1" applyAlignment="1">
      <alignment horizontal="left"/>
    </xf>
    <xf numFmtId="0" fontId="0" fillId="3" borderId="7" xfId="0" applyFill="1" applyBorder="1" applyAlignment="1">
      <alignment horizontal="center"/>
    </xf>
    <xf numFmtId="0" fontId="2" fillId="3" borderId="7" xfId="0" applyFont="1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3" fillId="0" borderId="7" xfId="2" applyFont="1" applyBorder="1"/>
    <xf numFmtId="0" fontId="4" fillId="0" borderId="7" xfId="0" applyFont="1" applyBorder="1"/>
    <xf numFmtId="0" fontId="0" fillId="0" borderId="7" xfId="0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3" borderId="8" xfId="0" applyNumberFormat="1" applyFill="1" applyBorder="1" applyAlignment="1">
      <alignment horizontal="center"/>
    </xf>
    <xf numFmtId="1" fontId="0" fillId="2" borderId="8" xfId="0" applyNumberFormat="1" applyFill="1" applyBorder="1" applyAlignment="1">
      <alignment horizontal="center"/>
    </xf>
    <xf numFmtId="0" fontId="1" fillId="0" borderId="13" xfId="2" applyBorder="1" applyAlignment="1">
      <alignment horizontal="left"/>
    </xf>
    <xf numFmtId="0" fontId="1" fillId="3" borderId="14" xfId="2" applyFill="1" applyBorder="1" applyAlignment="1">
      <alignment horizontal="center"/>
    </xf>
    <xf numFmtId="0" fontId="1" fillId="3" borderId="7" xfId="2" applyFill="1" applyBorder="1" applyAlignment="1">
      <alignment horizontal="center"/>
    </xf>
    <xf numFmtId="0" fontId="1" fillId="3" borderId="11" xfId="2" applyFill="1" applyBorder="1"/>
    <xf numFmtId="0" fontId="1" fillId="3" borderId="15" xfId="2" applyFill="1" applyBorder="1" applyAlignment="1">
      <alignment horizontal="center"/>
    </xf>
    <xf numFmtId="0" fontId="0" fillId="3" borderId="11" xfId="0" applyFill="1" applyBorder="1"/>
    <xf numFmtId="44" fontId="6" fillId="0" borderId="16" xfId="1" applyFont="1" applyBorder="1"/>
    <xf numFmtId="0" fontId="3" fillId="7" borderId="19" xfId="2" applyFont="1" applyFill="1" applyBorder="1"/>
    <xf numFmtId="0" fontId="3" fillId="7" borderId="20" xfId="2" applyFont="1" applyFill="1" applyBorder="1"/>
    <xf numFmtId="0" fontId="3" fillId="7" borderId="21" xfId="2" applyFont="1" applyFill="1" applyBorder="1" applyAlignment="1">
      <alignment horizontal="center"/>
    </xf>
    <xf numFmtId="44" fontId="0" fillId="0" borderId="20" xfId="1" applyFont="1" applyBorder="1"/>
    <xf numFmtId="0" fontId="0" fillId="3" borderId="17" xfId="0" applyFill="1" applyBorder="1" applyAlignment="1">
      <alignment horizontal="center"/>
    </xf>
    <xf numFmtId="44" fontId="0" fillId="3" borderId="11" xfId="1" applyFont="1" applyFill="1" applyBorder="1"/>
    <xf numFmtId="164" fontId="0" fillId="3" borderId="18" xfId="0" applyNumberFormat="1" applyFill="1" applyBorder="1"/>
    <xf numFmtId="0" fontId="2" fillId="2" borderId="0" xfId="0" applyFont="1" applyFill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1" fillId="0" borderId="15" xfId="2" applyBorder="1" applyAlignment="1">
      <alignment horizontal="center"/>
    </xf>
    <xf numFmtId="0" fontId="0" fillId="0" borderId="11" xfId="0" applyBorder="1"/>
    <xf numFmtId="164" fontId="0" fillId="0" borderId="9" xfId="0" applyNumberFormat="1" applyBorder="1"/>
    <xf numFmtId="0" fontId="0" fillId="0" borderId="17" xfId="0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164" fontId="0" fillId="0" borderId="18" xfId="0" applyNumberFormat="1" applyBorder="1"/>
  </cellXfs>
  <cellStyles count="3">
    <cellStyle name="Currency 3" xfId="1" xr:uid="{274BA699-BAC7-4E4E-84D4-983DEDC6CD3F}"/>
    <cellStyle name="Normal" xfId="0" builtinId="0"/>
    <cellStyle name="Normal 2 2" xfId="2" xr:uid="{DBE3DBFD-7270-4276-9BE1-A7334FCD2F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.enota\Desktop\2024%20project\Mei%202024\Nonouti%20clinic\Taboiaki%20clinic.xlsx" TargetMode="External"/><Relationship Id="rId1" Type="http://schemas.openxmlformats.org/officeDocument/2006/relationships/externalLinkPath" Target="2024%20project/Mei%202024/Nonouti%20clinic/Taboiaki%20clin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rand Summary"/>
      <sheetName val="BOQ"/>
      <sheetName val="Take-off"/>
      <sheetName val="Water Tank Base "/>
      <sheetName val="Freight &amp; Handling "/>
      <sheetName val="Material list "/>
      <sheetName val="Material revise"/>
      <sheetName val="Sheet2"/>
      <sheetName val="Sheet1"/>
      <sheetName val="Sundries "/>
    </sheetNames>
    <sheetDataSet>
      <sheetData sheetId="0"/>
      <sheetData sheetId="1">
        <row r="165">
          <cell r="V165">
            <v>0</v>
          </cell>
        </row>
        <row r="1699">
          <cell r="B1699" t="str">
            <v>Allow for Electric Water Pump complete with fittings</v>
          </cell>
        </row>
      </sheetData>
      <sheetData sheetId="2">
        <row r="240">
          <cell r="L240">
            <v>104</v>
          </cell>
        </row>
      </sheetData>
      <sheetData sheetId="3">
        <row r="342">
          <cell r="N342"/>
        </row>
      </sheetData>
      <sheetData sheetId="4">
        <row r="8">
          <cell r="F8">
            <v>4695</v>
          </cell>
        </row>
      </sheetData>
      <sheetData sheetId="5">
        <row r="14">
          <cell r="C14">
            <v>12</v>
          </cell>
        </row>
        <row r="32">
          <cell r="C32">
            <v>7</v>
          </cell>
        </row>
        <row r="51">
          <cell r="C51">
            <v>2</v>
          </cell>
        </row>
        <row r="80">
          <cell r="C80">
            <v>21</v>
          </cell>
        </row>
        <row r="112">
          <cell r="C112">
            <v>1</v>
          </cell>
        </row>
        <row r="183">
          <cell r="C183">
            <v>10</v>
          </cell>
        </row>
      </sheetData>
      <sheetData sheetId="6"/>
      <sheetData sheetId="7"/>
      <sheetData sheetId="8"/>
      <sheetData sheetId="9">
        <row r="21">
          <cell r="F21">
            <v>9860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C0660-D8DE-4383-841D-415A01A49CA4}">
  <dimension ref="B2:O233"/>
  <sheetViews>
    <sheetView tabSelected="1" view="pageBreakPreview" zoomScale="115" zoomScaleNormal="100" zoomScaleSheetLayoutView="115" workbookViewId="0">
      <pane ySplit="5" topLeftCell="A123" activePane="bottomLeft" state="frozen"/>
      <selection pane="bottomLeft" activeCell="H219" sqref="H219"/>
    </sheetView>
  </sheetViews>
  <sheetFormatPr defaultColWidth="9" defaultRowHeight="12.75" outlineLevelRow="2" outlineLevelCol="1"/>
  <cols>
    <col min="2" max="2" width="5.5703125" customWidth="1"/>
    <col min="3" max="3" width="51.85546875" customWidth="1"/>
    <col min="4" max="4" width="6.7109375" customWidth="1"/>
    <col min="5" max="5" width="11.140625" style="5" customWidth="1"/>
    <col min="6" max="6" width="10" style="5" hidden="1" customWidth="1" outlineLevel="1"/>
    <col min="7" max="7" width="11" style="3" customWidth="1" collapsed="1"/>
    <col min="8" max="8" width="13.140625" customWidth="1"/>
  </cols>
  <sheetData>
    <row r="2" spans="2:9">
      <c r="C2" s="1" t="s">
        <v>0</v>
      </c>
      <c r="D2" s="89" t="s">
        <v>1</v>
      </c>
      <c r="E2" s="89"/>
      <c r="F2" s="89"/>
    </row>
    <row r="3" spans="2:9" ht="13.5" thickBot="1">
      <c r="C3" s="4" t="s">
        <v>2</v>
      </c>
      <c r="D3" s="5"/>
    </row>
    <row r="4" spans="2:9" ht="13.5" hidden="1" outlineLevel="1" thickBot="1">
      <c r="C4" s="2" t="s">
        <v>3</v>
      </c>
      <c r="D4" s="5"/>
    </row>
    <row r="5" spans="2:9" ht="13.5" collapsed="1" thickBot="1">
      <c r="B5" s="6" t="s">
        <v>4</v>
      </c>
      <c r="C5" s="7" t="s">
        <v>5</v>
      </c>
      <c r="D5" s="7" t="s">
        <v>6</v>
      </c>
      <c r="E5" s="7" t="s">
        <v>7</v>
      </c>
      <c r="F5" s="8" t="s">
        <v>8</v>
      </c>
      <c r="G5" s="9" t="s">
        <v>9</v>
      </c>
      <c r="H5" s="10" t="s">
        <v>10</v>
      </c>
      <c r="I5" s="11"/>
    </row>
    <row r="6" spans="2:9" ht="13.5" thickTop="1">
      <c r="B6" s="12"/>
      <c r="C6" s="13" t="s">
        <v>11</v>
      </c>
      <c r="D6" s="14"/>
      <c r="E6" s="15"/>
      <c r="F6" s="15"/>
      <c r="G6" s="16"/>
      <c r="H6" s="17"/>
      <c r="I6" s="11"/>
    </row>
    <row r="7" spans="2:9">
      <c r="B7" s="18"/>
      <c r="C7" s="19" t="s">
        <v>12</v>
      </c>
      <c r="D7" s="20" t="s">
        <v>13</v>
      </c>
      <c r="E7" s="21">
        <v>1</v>
      </c>
      <c r="F7" s="21"/>
      <c r="G7" s="22"/>
      <c r="H7" s="23"/>
      <c r="I7" s="11"/>
    </row>
    <row r="8" spans="2:9">
      <c r="B8" s="12"/>
      <c r="C8" s="24" t="s">
        <v>14</v>
      </c>
      <c r="D8" s="14"/>
      <c r="E8" s="15"/>
      <c r="F8" s="15"/>
      <c r="G8" s="16"/>
      <c r="H8" s="17"/>
    </row>
    <row r="9" spans="2:9">
      <c r="B9" s="12"/>
      <c r="C9" s="24" t="s">
        <v>15</v>
      </c>
      <c r="D9" s="14"/>
      <c r="E9" s="15"/>
      <c r="F9" s="15"/>
      <c r="G9" s="16"/>
      <c r="H9" s="17"/>
    </row>
    <row r="10" spans="2:9">
      <c r="B10" s="18"/>
      <c r="C10" s="19" t="s">
        <v>16</v>
      </c>
      <c r="D10" s="25" t="s">
        <v>17</v>
      </c>
      <c r="E10" s="21">
        <v>26</v>
      </c>
      <c r="F10" s="21">
        <v>0</v>
      </c>
      <c r="G10" s="26"/>
      <c r="H10" s="23"/>
    </row>
    <row r="11" spans="2:9">
      <c r="B11" s="18"/>
      <c r="C11" s="27" t="s">
        <v>18</v>
      </c>
      <c r="D11" s="25" t="s">
        <v>17</v>
      </c>
      <c r="E11" s="21">
        <v>25</v>
      </c>
      <c r="F11" s="21">
        <v>0</v>
      </c>
      <c r="G11" s="22"/>
      <c r="H11" s="23"/>
    </row>
    <row r="12" spans="2:9">
      <c r="B12" s="18"/>
      <c r="C12" s="28" t="s">
        <v>19</v>
      </c>
      <c r="D12" s="25" t="s">
        <v>17</v>
      </c>
      <c r="E12" s="21">
        <v>134</v>
      </c>
      <c r="F12" s="21">
        <v>0</v>
      </c>
      <c r="G12" s="22"/>
      <c r="H12" s="23"/>
    </row>
    <row r="13" spans="2:9">
      <c r="B13" s="18"/>
      <c r="C13" s="28" t="s">
        <v>20</v>
      </c>
      <c r="D13" s="25" t="s">
        <v>17</v>
      </c>
      <c r="E13" s="21">
        <v>68</v>
      </c>
      <c r="F13" s="21"/>
      <c r="G13" s="22"/>
      <c r="H13" s="23"/>
    </row>
    <row r="14" spans="2:9" hidden="1" outlineLevel="1">
      <c r="B14" s="29"/>
      <c r="C14" s="30" t="s">
        <v>21</v>
      </c>
      <c r="D14" s="31" t="s">
        <v>22</v>
      </c>
      <c r="E14" s="32">
        <f>4-1</f>
        <v>3</v>
      </c>
      <c r="F14" s="33">
        <v>0</v>
      </c>
      <c r="G14" s="34"/>
      <c r="H14" s="35"/>
    </row>
    <row r="15" spans="2:9" hidden="1" outlineLevel="1">
      <c r="B15" s="29"/>
      <c r="C15" s="30" t="s">
        <v>23</v>
      </c>
      <c r="D15" s="31" t="s">
        <v>22</v>
      </c>
      <c r="E15" s="33">
        <v>5</v>
      </c>
      <c r="F15" s="33"/>
      <c r="G15" s="34"/>
      <c r="H15" s="36"/>
    </row>
    <row r="16" spans="2:9" collapsed="1">
      <c r="B16" s="12"/>
      <c r="C16" s="37"/>
      <c r="D16" s="14"/>
      <c r="E16" s="15"/>
      <c r="F16" s="15"/>
      <c r="G16" s="16"/>
      <c r="H16" s="17"/>
    </row>
    <row r="17" spans="2:15">
      <c r="B17" s="12"/>
      <c r="C17" s="24" t="s">
        <v>24</v>
      </c>
      <c r="D17" s="14"/>
      <c r="E17" s="15"/>
      <c r="F17" s="15"/>
      <c r="G17" s="16"/>
      <c r="H17" s="17"/>
    </row>
    <row r="18" spans="2:15">
      <c r="B18" s="18"/>
      <c r="C18" s="28" t="s">
        <v>25</v>
      </c>
      <c r="D18" s="20" t="s">
        <v>26</v>
      </c>
      <c r="E18" s="21">
        <v>14</v>
      </c>
      <c r="F18" s="21">
        <v>0</v>
      </c>
      <c r="G18" s="22"/>
      <c r="H18" s="23"/>
      <c r="J18" s="38"/>
    </row>
    <row r="19" spans="2:15" hidden="1" outlineLevel="1">
      <c r="B19" s="29"/>
      <c r="C19" s="30" t="s">
        <v>27</v>
      </c>
      <c r="D19" s="31" t="s">
        <v>28</v>
      </c>
      <c r="E19" s="33">
        <v>1</v>
      </c>
      <c r="F19" s="33">
        <v>27</v>
      </c>
      <c r="G19" s="34"/>
      <c r="H19" s="36"/>
      <c r="I19" s="39"/>
      <c r="J19" s="38"/>
      <c r="K19" s="1"/>
      <c r="M19" s="1"/>
    </row>
    <row r="20" spans="2:15" collapsed="1">
      <c r="B20" s="18"/>
      <c r="C20" s="28" t="s">
        <v>29</v>
      </c>
      <c r="D20" s="25" t="s">
        <v>28</v>
      </c>
      <c r="E20" s="21">
        <f>F20-19</f>
        <v>4</v>
      </c>
      <c r="F20" s="33">
        <v>23</v>
      </c>
      <c r="G20" s="22"/>
      <c r="H20" s="23"/>
      <c r="M20" s="1"/>
      <c r="O20">
        <f>7+12</f>
        <v>19</v>
      </c>
    </row>
    <row r="21" spans="2:15">
      <c r="B21" s="12"/>
      <c r="C21" s="37"/>
      <c r="D21" s="14"/>
      <c r="E21" s="15"/>
      <c r="F21" s="15"/>
      <c r="G21" s="16"/>
      <c r="H21" s="17"/>
    </row>
    <row r="22" spans="2:15">
      <c r="B22" s="12"/>
      <c r="C22" s="24" t="s">
        <v>30</v>
      </c>
      <c r="D22" s="14"/>
      <c r="E22" s="15"/>
      <c r="F22" s="15"/>
      <c r="G22" s="16"/>
      <c r="H22" s="17"/>
    </row>
    <row r="23" spans="2:15" hidden="1" outlineLevel="1">
      <c r="B23" s="29"/>
      <c r="C23" s="30" t="s">
        <v>31</v>
      </c>
      <c r="D23" s="31" t="s">
        <v>28</v>
      </c>
      <c r="E23" s="33">
        <v>44</v>
      </c>
      <c r="F23" s="33"/>
      <c r="G23" s="34"/>
      <c r="H23" s="36"/>
    </row>
    <row r="24" spans="2:15" collapsed="1">
      <c r="B24" s="18"/>
      <c r="C24" s="19" t="s">
        <v>32</v>
      </c>
      <c r="D24" s="25" t="s">
        <v>28</v>
      </c>
      <c r="E24" s="40">
        <v>28</v>
      </c>
      <c r="F24" s="33">
        <v>19</v>
      </c>
      <c r="G24" s="22"/>
      <c r="H24" s="23"/>
      <c r="I24" s="39"/>
      <c r="J24" s="38"/>
    </row>
    <row r="25" spans="2:15">
      <c r="B25" s="18"/>
      <c r="C25" s="28" t="s">
        <v>33</v>
      </c>
      <c r="D25" s="25" t="s">
        <v>28</v>
      </c>
      <c r="E25" s="21">
        <v>12</v>
      </c>
      <c r="F25" s="21">
        <v>0</v>
      </c>
      <c r="G25" s="22"/>
      <c r="H25" s="23"/>
      <c r="J25" s="38"/>
    </row>
    <row r="26" spans="2:15" hidden="1" outlineLevel="1">
      <c r="B26" s="29"/>
      <c r="C26" s="41" t="s">
        <v>34</v>
      </c>
      <c r="D26" s="42" t="s">
        <v>28</v>
      </c>
      <c r="E26" s="33"/>
      <c r="F26" s="33">
        <v>8</v>
      </c>
      <c r="G26" s="34"/>
      <c r="H26" s="36"/>
    </row>
    <row r="27" spans="2:15" hidden="1" outlineLevel="1">
      <c r="B27" s="29"/>
      <c r="C27" s="41" t="s">
        <v>35</v>
      </c>
      <c r="D27" s="31" t="s">
        <v>36</v>
      </c>
      <c r="E27" s="33">
        <f>'[1]Material list '!C32</f>
        <v>7</v>
      </c>
      <c r="F27" s="33"/>
      <c r="G27" s="34"/>
      <c r="H27" s="36"/>
    </row>
    <row r="28" spans="2:15" hidden="1" outlineLevel="1">
      <c r="B28" s="29"/>
      <c r="C28" s="43" t="s">
        <v>37</v>
      </c>
      <c r="D28" s="31"/>
      <c r="E28" s="33"/>
      <c r="F28" s="33"/>
      <c r="G28" s="34"/>
      <c r="H28" s="36"/>
    </row>
    <row r="29" spans="2:15" collapsed="1">
      <c r="B29" s="12"/>
      <c r="C29" s="37"/>
      <c r="D29" s="14"/>
      <c r="E29" s="15"/>
      <c r="F29" s="15"/>
      <c r="G29" s="16"/>
      <c r="H29" s="17"/>
    </row>
    <row r="30" spans="2:15">
      <c r="B30" s="12"/>
      <c r="C30" s="24" t="s">
        <v>38</v>
      </c>
      <c r="D30" s="14"/>
      <c r="E30" s="15"/>
      <c r="F30" s="15"/>
      <c r="G30" s="16"/>
      <c r="H30" s="17"/>
    </row>
    <row r="31" spans="2:15">
      <c r="B31" s="18"/>
      <c r="C31" s="28" t="s">
        <v>39</v>
      </c>
      <c r="D31" s="25" t="s">
        <v>40</v>
      </c>
      <c r="E31" s="21">
        <f>73+30+30</f>
        <v>133</v>
      </c>
      <c r="F31" s="21"/>
      <c r="G31" s="22"/>
      <c r="H31" s="23"/>
    </row>
    <row r="32" spans="2:15" hidden="1" outlineLevel="1">
      <c r="B32" s="29"/>
      <c r="C32" s="30" t="s">
        <v>41</v>
      </c>
      <c r="D32" s="31" t="s">
        <v>40</v>
      </c>
      <c r="E32" s="33">
        <v>120</v>
      </c>
      <c r="F32" s="33"/>
      <c r="G32" s="34"/>
      <c r="H32" s="36"/>
    </row>
    <row r="33" spans="2:9" hidden="1" outlineLevel="1">
      <c r="B33" s="29"/>
      <c r="C33" s="30" t="s">
        <v>42</v>
      </c>
      <c r="D33" s="31" t="s">
        <v>22</v>
      </c>
      <c r="E33" s="33">
        <v>3</v>
      </c>
      <c r="F33" s="33"/>
      <c r="G33" s="34"/>
      <c r="H33" s="36"/>
    </row>
    <row r="34" spans="2:9" collapsed="1">
      <c r="B34" s="12"/>
      <c r="C34" s="37"/>
      <c r="D34" s="14"/>
      <c r="E34" s="15"/>
      <c r="F34" s="15"/>
      <c r="G34" s="16"/>
      <c r="H34" s="17"/>
    </row>
    <row r="35" spans="2:9">
      <c r="B35" s="12"/>
      <c r="C35" s="37"/>
      <c r="D35" s="14"/>
      <c r="E35" s="15"/>
      <c r="F35" s="15"/>
      <c r="G35" s="16"/>
      <c r="H35" s="17"/>
    </row>
    <row r="36" spans="2:9">
      <c r="B36" s="12"/>
      <c r="C36" s="24" t="s">
        <v>43</v>
      </c>
      <c r="D36" s="14"/>
      <c r="E36" s="15"/>
      <c r="F36" s="15"/>
      <c r="G36" s="16"/>
      <c r="H36" s="17"/>
    </row>
    <row r="37" spans="2:9">
      <c r="B37" s="12"/>
      <c r="C37" s="24" t="s">
        <v>44</v>
      </c>
      <c r="D37" s="14"/>
      <c r="E37" s="15"/>
      <c r="F37" s="15"/>
      <c r="G37" s="16"/>
      <c r="H37" s="17"/>
    </row>
    <row r="38" spans="2:9">
      <c r="B38" s="18"/>
      <c r="C38" s="28" t="s">
        <v>45</v>
      </c>
      <c r="D38" s="25" t="s">
        <v>28</v>
      </c>
      <c r="E38" s="21">
        <v>2</v>
      </c>
      <c r="F38" s="44">
        <v>3</v>
      </c>
      <c r="G38" s="22"/>
      <c r="H38" s="23"/>
    </row>
    <row r="39" spans="2:9">
      <c r="B39" s="18"/>
      <c r="C39" s="27" t="s">
        <v>46</v>
      </c>
      <c r="D39" s="25" t="s">
        <v>28</v>
      </c>
      <c r="E39" s="21">
        <v>8</v>
      </c>
      <c r="F39" s="21">
        <v>0</v>
      </c>
      <c r="G39" s="22"/>
      <c r="H39" s="23"/>
    </row>
    <row r="40" spans="2:9">
      <c r="B40" s="18"/>
      <c r="C40" s="28" t="s">
        <v>47</v>
      </c>
      <c r="D40" s="25" t="s">
        <v>28</v>
      </c>
      <c r="E40" s="21">
        <v>3</v>
      </c>
      <c r="F40" s="21">
        <v>0</v>
      </c>
      <c r="G40" s="22"/>
      <c r="H40" s="23"/>
    </row>
    <row r="41" spans="2:9" hidden="1" outlineLevel="1">
      <c r="B41" s="29"/>
      <c r="C41" s="30" t="s">
        <v>48</v>
      </c>
      <c r="D41" s="31" t="s">
        <v>28</v>
      </c>
      <c r="E41" s="33">
        <f>'[1]Material list '!C51</f>
        <v>2</v>
      </c>
      <c r="F41" s="33">
        <v>28</v>
      </c>
      <c r="G41" s="34"/>
      <c r="H41" s="36"/>
      <c r="I41" s="1"/>
    </row>
    <row r="42" spans="2:9" collapsed="1">
      <c r="B42" s="18"/>
      <c r="C42" s="28" t="s">
        <v>49</v>
      </c>
      <c r="D42" s="25" t="s">
        <v>28</v>
      </c>
      <c r="E42" s="21">
        <f>58-10-6</f>
        <v>42</v>
      </c>
      <c r="F42" s="21">
        <v>10</v>
      </c>
      <c r="G42" s="22"/>
      <c r="H42" s="23"/>
    </row>
    <row r="43" spans="2:9">
      <c r="B43" s="18"/>
      <c r="C43" s="28" t="s">
        <v>50</v>
      </c>
      <c r="D43" s="25" t="s">
        <v>28</v>
      </c>
      <c r="E43" s="21">
        <f>21-14</f>
        <v>7</v>
      </c>
      <c r="F43" s="21">
        <v>21</v>
      </c>
      <c r="G43" s="22"/>
      <c r="H43" s="23"/>
    </row>
    <row r="44" spans="2:9">
      <c r="B44" s="18"/>
      <c r="C44" s="28" t="s">
        <v>51</v>
      </c>
      <c r="D44" s="25" t="s">
        <v>28</v>
      </c>
      <c r="E44" s="21">
        <f>26-F44</f>
        <v>3</v>
      </c>
      <c r="F44" s="21">
        <v>23</v>
      </c>
      <c r="G44" s="22"/>
      <c r="H44" s="23"/>
    </row>
    <row r="45" spans="2:9">
      <c r="B45" s="18"/>
      <c r="C45" s="28" t="s">
        <v>52</v>
      </c>
      <c r="D45" s="25" t="s">
        <v>28</v>
      </c>
      <c r="E45" s="21">
        <v>3</v>
      </c>
      <c r="F45" s="21">
        <v>0</v>
      </c>
      <c r="G45" s="22"/>
      <c r="H45" s="23"/>
    </row>
    <row r="46" spans="2:9" hidden="1" outlineLevel="1">
      <c r="B46" s="29"/>
      <c r="C46" s="41" t="s">
        <v>53</v>
      </c>
      <c r="D46" s="42" t="s">
        <v>28</v>
      </c>
      <c r="E46" s="33"/>
      <c r="F46" s="33">
        <v>27</v>
      </c>
      <c r="G46" s="34"/>
      <c r="H46" s="36"/>
      <c r="I46" s="33"/>
    </row>
    <row r="47" spans="2:9" collapsed="1">
      <c r="B47" s="18"/>
      <c r="C47" s="28" t="s">
        <v>54</v>
      </c>
      <c r="D47" s="25" t="s">
        <v>28</v>
      </c>
      <c r="E47" s="21">
        <f>2-F47</f>
        <v>1</v>
      </c>
      <c r="F47" s="21">
        <v>1</v>
      </c>
      <c r="G47" s="22"/>
      <c r="H47" s="23"/>
    </row>
    <row r="48" spans="2:9">
      <c r="B48" s="12"/>
      <c r="C48" s="37"/>
      <c r="D48" s="14"/>
      <c r="E48" s="15"/>
      <c r="F48" s="15"/>
      <c r="G48" s="16"/>
      <c r="H48" s="17"/>
    </row>
    <row r="49" spans="2:8">
      <c r="B49" s="12"/>
      <c r="C49" s="24" t="s">
        <v>55</v>
      </c>
      <c r="D49" s="14"/>
      <c r="E49" s="15"/>
      <c r="F49" s="15"/>
      <c r="G49" s="16"/>
      <c r="H49" s="17"/>
    </row>
    <row r="50" spans="2:8">
      <c r="B50" s="12"/>
      <c r="C50" s="24" t="s">
        <v>44</v>
      </c>
      <c r="D50" s="14"/>
      <c r="E50" s="15"/>
      <c r="F50" s="15"/>
      <c r="G50" s="16"/>
      <c r="H50" s="17"/>
    </row>
    <row r="51" spans="2:8">
      <c r="B51" s="18"/>
      <c r="C51" s="28" t="s">
        <v>56</v>
      </c>
      <c r="D51" s="25" t="s">
        <v>28</v>
      </c>
      <c r="E51" s="21">
        <v>3</v>
      </c>
      <c r="F51" s="21">
        <v>0</v>
      </c>
      <c r="G51" s="22"/>
      <c r="H51" s="23"/>
    </row>
    <row r="52" spans="2:8">
      <c r="B52" s="18"/>
      <c r="C52" s="28" t="s">
        <v>57</v>
      </c>
      <c r="D52" s="25" t="s">
        <v>28</v>
      </c>
      <c r="E52" s="21">
        <v>15</v>
      </c>
      <c r="F52" s="21">
        <v>0</v>
      </c>
      <c r="G52" s="22"/>
      <c r="H52" s="23"/>
    </row>
    <row r="53" spans="2:8">
      <c r="B53" s="18"/>
      <c r="C53" s="28" t="s">
        <v>58</v>
      </c>
      <c r="D53" s="25" t="s">
        <v>28</v>
      </c>
      <c r="E53" s="21">
        <v>18</v>
      </c>
      <c r="F53" s="21">
        <v>0</v>
      </c>
      <c r="G53" s="22"/>
      <c r="H53" s="23"/>
    </row>
    <row r="54" spans="2:8">
      <c r="B54" s="18"/>
      <c r="C54" s="19" t="s">
        <v>59</v>
      </c>
      <c r="D54" s="25" t="s">
        <v>28</v>
      </c>
      <c r="E54" s="21">
        <v>18</v>
      </c>
      <c r="F54" s="21">
        <v>0</v>
      </c>
      <c r="G54" s="22"/>
      <c r="H54" s="23"/>
    </row>
    <row r="55" spans="2:8">
      <c r="B55" s="18"/>
      <c r="C55" s="28" t="s">
        <v>60</v>
      </c>
      <c r="D55" s="25" t="s">
        <v>28</v>
      </c>
      <c r="E55" s="21">
        <v>7</v>
      </c>
      <c r="F55" s="21">
        <v>0</v>
      </c>
      <c r="G55" s="22"/>
      <c r="H55" s="23"/>
    </row>
    <row r="56" spans="2:8">
      <c r="B56" s="18"/>
      <c r="C56" s="45" t="s">
        <v>61</v>
      </c>
      <c r="D56" s="25" t="s">
        <v>36</v>
      </c>
      <c r="E56" s="21">
        <v>15</v>
      </c>
      <c r="F56" s="21"/>
      <c r="G56" s="22"/>
      <c r="H56" s="46"/>
    </row>
    <row r="57" spans="2:8" hidden="1" outlineLevel="1">
      <c r="B57" s="29"/>
      <c r="C57" s="41" t="s">
        <v>62</v>
      </c>
      <c r="D57" s="42" t="s">
        <v>28</v>
      </c>
      <c r="E57" s="33"/>
      <c r="F57" s="33"/>
      <c r="G57" s="34"/>
      <c r="H57" s="36"/>
    </row>
    <row r="58" spans="2:8" hidden="1" outlineLevel="1">
      <c r="B58" s="29"/>
      <c r="C58" s="41" t="s">
        <v>63</v>
      </c>
      <c r="D58" s="42"/>
      <c r="E58" s="33"/>
      <c r="F58" s="33"/>
      <c r="G58" s="34"/>
      <c r="H58" s="36"/>
    </row>
    <row r="59" spans="2:8" collapsed="1">
      <c r="B59" s="12"/>
      <c r="C59" s="24" t="s">
        <v>64</v>
      </c>
      <c r="D59" s="14"/>
      <c r="E59" s="15"/>
      <c r="F59" s="15"/>
      <c r="G59" s="16"/>
      <c r="H59" s="17"/>
    </row>
    <row r="60" spans="2:8">
      <c r="B60" s="18"/>
      <c r="C60" s="47" t="s">
        <v>65</v>
      </c>
      <c r="D60" s="25" t="s">
        <v>36</v>
      </c>
      <c r="E60" s="21">
        <v>26</v>
      </c>
      <c r="F60" s="21"/>
      <c r="G60" s="22"/>
      <c r="H60" s="23"/>
    </row>
    <row r="61" spans="2:8">
      <c r="B61" s="18"/>
      <c r="C61" s="48" t="s">
        <v>66</v>
      </c>
      <c r="D61" s="25" t="s">
        <v>36</v>
      </c>
      <c r="E61" s="21">
        <v>42</v>
      </c>
      <c r="F61" s="21"/>
      <c r="G61" s="22"/>
      <c r="H61" s="23"/>
    </row>
    <row r="62" spans="2:8" hidden="1" outlineLevel="2">
      <c r="B62" s="29"/>
      <c r="C62" s="49" t="s">
        <v>67</v>
      </c>
      <c r="D62" s="42" t="s">
        <v>36</v>
      </c>
      <c r="E62" s="33"/>
      <c r="F62" s="33">
        <v>18</v>
      </c>
      <c r="G62" s="34"/>
      <c r="H62" s="36"/>
    </row>
    <row r="63" spans="2:8" hidden="1" outlineLevel="1" collapsed="1">
      <c r="B63" s="29"/>
      <c r="C63" s="62" t="s">
        <v>68</v>
      </c>
      <c r="D63" s="31" t="s">
        <v>22</v>
      </c>
      <c r="E63" s="33">
        <v>5</v>
      </c>
      <c r="F63" s="33">
        <v>9</v>
      </c>
      <c r="G63" s="34"/>
      <c r="H63" s="36"/>
    </row>
    <row r="64" spans="2:8" hidden="1" outlineLevel="1" collapsed="1">
      <c r="B64" s="12"/>
      <c r="C64" s="59" t="s">
        <v>69</v>
      </c>
      <c r="D64" s="14"/>
      <c r="E64" s="15"/>
      <c r="F64" s="15"/>
      <c r="G64" s="16"/>
      <c r="H64" s="17"/>
    </row>
    <row r="65" spans="2:9" collapsed="1">
      <c r="B65" s="18"/>
      <c r="C65" s="47" t="s">
        <v>70</v>
      </c>
      <c r="D65" s="25" t="s">
        <v>71</v>
      </c>
      <c r="E65" s="21">
        <v>5</v>
      </c>
      <c r="F65" s="21"/>
      <c r="G65" s="22"/>
      <c r="H65" s="23"/>
    </row>
    <row r="66" spans="2:9">
      <c r="B66" s="18"/>
      <c r="C66" s="47" t="s">
        <v>72</v>
      </c>
      <c r="D66" s="25" t="s">
        <v>71</v>
      </c>
      <c r="E66" s="21">
        <v>12</v>
      </c>
      <c r="F66" s="21"/>
      <c r="G66" s="22"/>
      <c r="H66" s="23"/>
    </row>
    <row r="67" spans="2:9">
      <c r="B67" s="18"/>
      <c r="C67" s="48" t="s">
        <v>73</v>
      </c>
      <c r="D67" s="25" t="s">
        <v>71</v>
      </c>
      <c r="E67" s="21">
        <v>17</v>
      </c>
      <c r="F67" s="21"/>
      <c r="G67" s="26"/>
      <c r="H67" s="23"/>
    </row>
    <row r="68" spans="2:9">
      <c r="B68" s="18"/>
      <c r="C68" s="48" t="s">
        <v>74</v>
      </c>
      <c r="D68" s="25" t="s">
        <v>75</v>
      </c>
      <c r="E68" s="21">
        <v>8</v>
      </c>
      <c r="F68" s="21"/>
      <c r="G68" s="22"/>
      <c r="H68" s="23"/>
    </row>
    <row r="69" spans="2:9">
      <c r="B69" s="18"/>
      <c r="C69" s="28" t="s">
        <v>76</v>
      </c>
      <c r="D69" s="25" t="s">
        <v>28</v>
      </c>
      <c r="E69" s="21">
        <v>1</v>
      </c>
      <c r="F69" s="21"/>
      <c r="G69" s="22"/>
      <c r="H69" s="23"/>
    </row>
    <row r="70" spans="2:9">
      <c r="B70" s="18"/>
      <c r="C70" s="28" t="s">
        <v>77</v>
      </c>
      <c r="D70" s="25" t="s">
        <v>40</v>
      </c>
      <c r="E70" s="21">
        <v>3</v>
      </c>
      <c r="F70" s="21"/>
      <c r="G70" s="22"/>
      <c r="H70" s="23"/>
    </row>
    <row r="71" spans="2:9" hidden="1" outlineLevel="1">
      <c r="B71" s="29"/>
      <c r="C71" s="30" t="s">
        <v>78</v>
      </c>
      <c r="D71" s="31" t="s">
        <v>40</v>
      </c>
      <c r="E71" s="33">
        <v>3</v>
      </c>
      <c r="F71" s="33">
        <v>13</v>
      </c>
      <c r="G71" s="34"/>
      <c r="H71" s="35"/>
    </row>
    <row r="72" spans="2:9" collapsed="1">
      <c r="B72" s="18"/>
      <c r="C72" s="28" t="s">
        <v>79</v>
      </c>
      <c r="D72" s="25" t="s">
        <v>40</v>
      </c>
      <c r="E72" s="21">
        <v>5</v>
      </c>
      <c r="F72" s="21"/>
      <c r="G72" s="22"/>
      <c r="H72" s="23"/>
    </row>
    <row r="73" spans="2:9">
      <c r="B73" s="18"/>
      <c r="C73" s="28" t="s">
        <v>80</v>
      </c>
      <c r="D73" s="25" t="s">
        <v>81</v>
      </c>
      <c r="E73" s="21">
        <v>10</v>
      </c>
      <c r="F73" s="21"/>
      <c r="G73" s="22"/>
      <c r="H73" s="23"/>
    </row>
    <row r="74" spans="2:9">
      <c r="B74" s="18"/>
      <c r="C74" s="50" t="s">
        <v>82</v>
      </c>
      <c r="D74" s="50" t="s">
        <v>83</v>
      </c>
      <c r="E74" s="51">
        <v>15</v>
      </c>
      <c r="F74" s="51"/>
      <c r="G74" s="22"/>
      <c r="H74" s="23"/>
    </row>
    <row r="75" spans="2:9">
      <c r="B75" s="18"/>
      <c r="C75" s="50" t="s">
        <v>84</v>
      </c>
      <c r="D75" s="50" t="s">
        <v>85</v>
      </c>
      <c r="E75" s="51">
        <v>18</v>
      </c>
      <c r="F75" s="51"/>
      <c r="G75" s="22"/>
      <c r="H75" s="23"/>
    </row>
    <row r="76" spans="2:9">
      <c r="B76" s="12"/>
      <c r="C76" s="52"/>
      <c r="D76" s="52"/>
      <c r="E76" s="53"/>
      <c r="F76" s="53"/>
      <c r="G76" s="16"/>
      <c r="H76" s="17"/>
    </row>
    <row r="77" spans="2:9">
      <c r="B77" s="12"/>
      <c r="C77" s="24" t="s">
        <v>86</v>
      </c>
      <c r="D77" s="14"/>
      <c r="E77" s="15"/>
      <c r="F77" s="15"/>
      <c r="G77" s="16"/>
      <c r="H77" s="17"/>
    </row>
    <row r="78" spans="2:9">
      <c r="B78" s="18"/>
      <c r="C78" s="47" t="s">
        <v>87</v>
      </c>
      <c r="D78" s="25" t="s">
        <v>40</v>
      </c>
      <c r="E78" s="21">
        <v>2</v>
      </c>
      <c r="F78" s="21">
        <v>0</v>
      </c>
      <c r="G78" s="22"/>
      <c r="H78" s="23"/>
    </row>
    <row r="79" spans="2:9">
      <c r="B79" s="18"/>
      <c r="C79" s="47" t="s">
        <v>88</v>
      </c>
      <c r="D79" s="20" t="s">
        <v>40</v>
      </c>
      <c r="E79" s="21">
        <v>2</v>
      </c>
      <c r="F79" s="21">
        <v>0</v>
      </c>
      <c r="G79" s="22"/>
      <c r="H79" s="23"/>
    </row>
    <row r="80" spans="2:9" hidden="1" outlineLevel="1">
      <c r="B80" s="29"/>
      <c r="C80" s="49" t="s">
        <v>89</v>
      </c>
      <c r="D80" s="31" t="s">
        <v>40</v>
      </c>
      <c r="E80" s="54">
        <v>3</v>
      </c>
      <c r="F80" s="32">
        <f>12-3</f>
        <v>9</v>
      </c>
      <c r="G80" s="34"/>
      <c r="H80" s="36"/>
      <c r="I80" s="1"/>
    </row>
    <row r="81" spans="2:8" collapsed="1">
      <c r="B81" s="18"/>
      <c r="C81" s="48" t="s">
        <v>90</v>
      </c>
      <c r="D81" s="25" t="s">
        <v>91</v>
      </c>
      <c r="E81" s="21">
        <f>'[1]Material list '!C80</f>
        <v>21</v>
      </c>
      <c r="F81" s="21"/>
      <c r="G81" s="22"/>
      <c r="H81" s="23"/>
    </row>
    <row r="82" spans="2:8">
      <c r="B82" s="18"/>
      <c r="C82" s="48" t="s">
        <v>92</v>
      </c>
      <c r="D82" s="25" t="s">
        <v>40</v>
      </c>
      <c r="E82" s="21">
        <v>10</v>
      </c>
      <c r="F82" s="21"/>
      <c r="G82" s="22"/>
      <c r="H82" s="23"/>
    </row>
    <row r="83" spans="2:8">
      <c r="B83" s="18"/>
      <c r="C83" s="19" t="s">
        <v>93</v>
      </c>
      <c r="D83" s="25" t="s">
        <v>94</v>
      </c>
      <c r="E83" s="21">
        <f>12-F83</f>
        <v>4</v>
      </c>
      <c r="F83" s="33">
        <v>8</v>
      </c>
      <c r="G83" s="22"/>
      <c r="H83" s="23"/>
    </row>
    <row r="84" spans="2:8">
      <c r="B84" s="18"/>
      <c r="C84" s="19" t="s">
        <v>95</v>
      </c>
      <c r="D84" s="25" t="s">
        <v>94</v>
      </c>
      <c r="E84" s="21">
        <v>3</v>
      </c>
      <c r="F84" s="21"/>
      <c r="G84" s="22"/>
      <c r="H84" s="23"/>
    </row>
    <row r="85" spans="2:8" hidden="1" outlineLevel="1">
      <c r="B85" s="29"/>
      <c r="C85" s="30" t="s">
        <v>96</v>
      </c>
      <c r="D85" s="31" t="s">
        <v>97</v>
      </c>
      <c r="E85" s="33">
        <v>100</v>
      </c>
      <c r="F85" s="54">
        <v>260</v>
      </c>
      <c r="G85" s="34"/>
      <c r="H85" s="36"/>
    </row>
    <row r="86" spans="2:8" collapsed="1">
      <c r="B86" s="18"/>
      <c r="C86" s="19" t="s">
        <v>98</v>
      </c>
      <c r="D86" s="25" t="s">
        <v>36</v>
      </c>
      <c r="E86" s="21">
        <v>5</v>
      </c>
      <c r="F86" s="21"/>
      <c r="G86" s="22"/>
      <c r="H86" s="23"/>
    </row>
    <row r="87" spans="2:8" hidden="1" outlineLevel="1">
      <c r="B87" s="29"/>
      <c r="C87" s="49" t="s">
        <v>99</v>
      </c>
      <c r="D87" s="42" t="s">
        <v>100</v>
      </c>
      <c r="E87" s="33"/>
      <c r="F87" s="33">
        <v>7</v>
      </c>
      <c r="G87" s="34"/>
      <c r="H87" s="36"/>
    </row>
    <row r="88" spans="2:8" collapsed="1">
      <c r="B88" s="12"/>
      <c r="C88" s="24" t="s">
        <v>101</v>
      </c>
      <c r="D88" s="14"/>
      <c r="E88" s="15"/>
      <c r="F88" s="15"/>
      <c r="G88" s="16"/>
      <c r="H88" s="17"/>
    </row>
    <row r="89" spans="2:8" hidden="1" outlineLevel="1">
      <c r="B89" s="29"/>
      <c r="C89" s="62" t="s">
        <v>102</v>
      </c>
      <c r="D89" s="31" t="s">
        <v>40</v>
      </c>
      <c r="E89" s="33">
        <f>'[1]Material list '!C112</f>
        <v>1</v>
      </c>
      <c r="F89" s="33">
        <v>1</v>
      </c>
      <c r="G89" s="34"/>
      <c r="H89" s="36"/>
    </row>
    <row r="90" spans="2:8" hidden="1" outlineLevel="1" collapsed="1">
      <c r="B90" s="29"/>
      <c r="C90" s="62" t="s">
        <v>103</v>
      </c>
      <c r="D90" s="31"/>
      <c r="E90" s="33"/>
      <c r="F90" s="33"/>
      <c r="G90" s="34"/>
      <c r="H90" s="36"/>
    </row>
    <row r="91" spans="2:8" collapsed="1">
      <c r="B91" s="18"/>
      <c r="C91" s="48" t="s">
        <v>104</v>
      </c>
      <c r="D91" s="25" t="s">
        <v>40</v>
      </c>
      <c r="E91" s="21">
        <v>4</v>
      </c>
      <c r="F91" s="21">
        <v>0</v>
      </c>
      <c r="G91" s="22"/>
      <c r="H91" s="46"/>
    </row>
    <row r="92" spans="2:8">
      <c r="B92" s="18"/>
      <c r="C92" s="48" t="s">
        <v>105</v>
      </c>
      <c r="D92" s="25" t="s">
        <v>40</v>
      </c>
      <c r="E92" s="21">
        <v>4</v>
      </c>
      <c r="F92" s="21"/>
      <c r="G92" s="22"/>
      <c r="H92" s="23"/>
    </row>
    <row r="93" spans="2:8">
      <c r="B93" s="18"/>
      <c r="C93" s="47" t="s">
        <v>106</v>
      </c>
      <c r="D93" s="25" t="s">
        <v>40</v>
      </c>
      <c r="E93" s="21">
        <v>1</v>
      </c>
      <c r="F93" s="21"/>
      <c r="G93" s="22"/>
      <c r="H93" s="23"/>
    </row>
    <row r="94" spans="2:8">
      <c r="B94" s="18"/>
      <c r="C94" s="48" t="s">
        <v>107</v>
      </c>
      <c r="D94" s="25" t="s">
        <v>40</v>
      </c>
      <c r="E94" s="21">
        <v>3</v>
      </c>
      <c r="F94" s="21"/>
      <c r="G94" s="22"/>
      <c r="H94" s="23"/>
    </row>
    <row r="95" spans="2:8">
      <c r="B95" s="18"/>
      <c r="C95" s="48" t="s">
        <v>108</v>
      </c>
      <c r="D95" s="55" t="s">
        <v>40</v>
      </c>
      <c r="E95" s="21">
        <v>3</v>
      </c>
      <c r="F95" s="21"/>
      <c r="G95" s="22"/>
      <c r="H95" s="23"/>
    </row>
    <row r="96" spans="2:8">
      <c r="B96" s="56"/>
      <c r="C96" s="48" t="s">
        <v>109</v>
      </c>
      <c r="D96" s="48" t="s">
        <v>110</v>
      </c>
      <c r="E96" s="57">
        <v>1</v>
      </c>
      <c r="F96" s="57"/>
      <c r="G96" s="22"/>
      <c r="H96" s="23"/>
    </row>
    <row r="97" spans="2:8">
      <c r="B97" s="56"/>
      <c r="C97" s="48" t="s">
        <v>111</v>
      </c>
      <c r="D97" s="48" t="s">
        <v>40</v>
      </c>
      <c r="E97" s="57">
        <v>1</v>
      </c>
      <c r="F97" s="57"/>
      <c r="G97" s="22"/>
      <c r="H97" s="23"/>
    </row>
    <row r="98" spans="2:8">
      <c r="B98" s="56"/>
      <c r="C98" s="48" t="s">
        <v>112</v>
      </c>
      <c r="D98" s="48" t="s">
        <v>40</v>
      </c>
      <c r="E98" s="57">
        <v>1</v>
      </c>
      <c r="F98" s="57"/>
      <c r="G98" s="22"/>
      <c r="H98" s="23"/>
    </row>
    <row r="99" spans="2:8">
      <c r="B99" s="58"/>
      <c r="C99" s="59"/>
      <c r="D99" s="59"/>
      <c r="E99" s="60"/>
      <c r="F99" s="60"/>
      <c r="G99" s="16"/>
      <c r="H99" s="17"/>
    </row>
    <row r="100" spans="2:8">
      <c r="B100" s="12"/>
      <c r="C100" s="24" t="s">
        <v>113</v>
      </c>
      <c r="D100" s="14"/>
      <c r="E100" s="15"/>
      <c r="F100" s="15"/>
      <c r="G100" s="16"/>
      <c r="H100" s="17"/>
    </row>
    <row r="101" spans="2:8" hidden="1" outlineLevel="1">
      <c r="B101" s="29"/>
      <c r="C101" s="30" t="s">
        <v>114</v>
      </c>
      <c r="D101" s="31" t="s">
        <v>115</v>
      </c>
      <c r="E101" s="33">
        <f>F101-2</f>
        <v>5</v>
      </c>
      <c r="F101" s="33">
        <v>7</v>
      </c>
      <c r="G101" s="34"/>
      <c r="H101" s="36"/>
    </row>
    <row r="102" spans="2:8" collapsed="1">
      <c r="B102" s="18"/>
      <c r="C102" s="28" t="s">
        <v>116</v>
      </c>
      <c r="D102" s="25" t="s">
        <v>40</v>
      </c>
      <c r="E102" s="21">
        <v>12</v>
      </c>
      <c r="F102" s="21"/>
      <c r="G102" s="22"/>
      <c r="H102" s="23"/>
    </row>
    <row r="103" spans="2:8">
      <c r="B103" s="18"/>
      <c r="C103" s="28" t="s">
        <v>117</v>
      </c>
      <c r="D103" s="25" t="s">
        <v>40</v>
      </c>
      <c r="E103" s="21">
        <v>20</v>
      </c>
      <c r="F103" s="21"/>
      <c r="G103" s="22"/>
      <c r="H103" s="23"/>
    </row>
    <row r="104" spans="2:8">
      <c r="B104" s="18"/>
      <c r="C104" s="28" t="s">
        <v>118</v>
      </c>
      <c r="D104" s="25" t="s">
        <v>40</v>
      </c>
      <c r="E104" s="21">
        <v>4</v>
      </c>
      <c r="F104" s="21"/>
      <c r="G104" s="22"/>
      <c r="H104" s="23"/>
    </row>
    <row r="105" spans="2:8">
      <c r="B105" s="18"/>
      <c r="C105" s="28" t="s">
        <v>119</v>
      </c>
      <c r="D105" s="25" t="s">
        <v>40</v>
      </c>
      <c r="E105" s="21">
        <v>12</v>
      </c>
      <c r="F105" s="21"/>
      <c r="G105" s="22"/>
      <c r="H105" s="23"/>
    </row>
    <row r="106" spans="2:8">
      <c r="B106" s="18"/>
      <c r="C106" s="28" t="s">
        <v>120</v>
      </c>
      <c r="D106" s="25" t="s">
        <v>40</v>
      </c>
      <c r="E106" s="21">
        <v>24</v>
      </c>
      <c r="F106" s="21"/>
      <c r="G106" s="22"/>
      <c r="H106" s="23"/>
    </row>
    <row r="107" spans="2:8">
      <c r="B107" s="18"/>
      <c r="C107" s="28" t="s">
        <v>121</v>
      </c>
      <c r="D107" s="25" t="s">
        <v>97</v>
      </c>
      <c r="E107" s="21">
        <v>12</v>
      </c>
      <c r="F107" s="21"/>
      <c r="G107" s="22"/>
      <c r="H107" s="23"/>
    </row>
    <row r="108" spans="2:8">
      <c r="B108" s="18"/>
      <c r="C108" s="28" t="s">
        <v>122</v>
      </c>
      <c r="D108" s="25" t="s">
        <v>115</v>
      </c>
      <c r="E108" s="21">
        <v>6</v>
      </c>
      <c r="F108" s="21"/>
      <c r="G108" s="22"/>
      <c r="H108" s="23"/>
    </row>
    <row r="109" spans="2:8">
      <c r="B109" s="18"/>
      <c r="C109" s="28" t="s">
        <v>123</v>
      </c>
      <c r="D109" s="25" t="s">
        <v>40</v>
      </c>
      <c r="E109" s="21">
        <v>12</v>
      </c>
      <c r="F109" s="21"/>
      <c r="G109" s="22"/>
      <c r="H109" s="23"/>
    </row>
    <row r="110" spans="2:8">
      <c r="B110" s="18"/>
      <c r="C110" s="28" t="s">
        <v>124</v>
      </c>
      <c r="D110" s="25" t="s">
        <v>40</v>
      </c>
      <c r="E110" s="21">
        <v>12</v>
      </c>
      <c r="F110" s="21"/>
      <c r="G110" s="22"/>
      <c r="H110" s="23"/>
    </row>
    <row r="111" spans="2:8">
      <c r="B111" s="18"/>
      <c r="C111" s="61" t="s">
        <v>125</v>
      </c>
      <c r="D111" s="48" t="s">
        <v>97</v>
      </c>
      <c r="E111" s="57">
        <v>2</v>
      </c>
      <c r="F111" s="57"/>
      <c r="G111" s="22"/>
      <c r="H111" s="23"/>
    </row>
    <row r="112" spans="2:8">
      <c r="B112" s="18"/>
      <c r="C112" s="28" t="s">
        <v>126</v>
      </c>
      <c r="D112" s="25" t="s">
        <v>127</v>
      </c>
      <c r="E112" s="21">
        <v>3</v>
      </c>
      <c r="F112" s="21"/>
      <c r="G112" s="22"/>
      <c r="H112" s="23"/>
    </row>
    <row r="113" spans="2:9">
      <c r="B113" s="12"/>
      <c r="C113" s="37"/>
      <c r="D113" s="14"/>
      <c r="E113" s="15"/>
      <c r="F113" s="15"/>
      <c r="G113" s="16"/>
      <c r="H113" s="17"/>
    </row>
    <row r="114" spans="2:9">
      <c r="B114" s="12"/>
      <c r="C114" s="24" t="s">
        <v>128</v>
      </c>
      <c r="D114" s="14"/>
      <c r="E114" s="15"/>
      <c r="F114" s="15"/>
      <c r="G114" s="16"/>
      <c r="H114" s="17"/>
    </row>
    <row r="115" spans="2:9" hidden="1" outlineLevel="1">
      <c r="B115" s="29"/>
      <c r="C115" s="62" t="s">
        <v>129</v>
      </c>
      <c r="D115" s="31" t="s">
        <v>130</v>
      </c>
      <c r="E115" s="33">
        <v>7</v>
      </c>
      <c r="F115" s="33">
        <v>17</v>
      </c>
      <c r="G115" s="34"/>
      <c r="H115" s="36"/>
    </row>
    <row r="116" spans="2:9" hidden="1" outlineLevel="1">
      <c r="B116" s="29"/>
      <c r="C116" s="62" t="s">
        <v>131</v>
      </c>
      <c r="D116" s="31" t="s">
        <v>132</v>
      </c>
      <c r="E116" s="33">
        <f>17-3</f>
        <v>14</v>
      </c>
      <c r="F116" s="33">
        <v>17</v>
      </c>
      <c r="G116" s="34"/>
      <c r="H116" s="36"/>
    </row>
    <row r="117" spans="2:9" collapsed="1">
      <c r="B117" s="18"/>
      <c r="C117" s="48" t="s">
        <v>133</v>
      </c>
      <c r="D117" s="25" t="s">
        <v>130</v>
      </c>
      <c r="E117" s="21">
        <v>7</v>
      </c>
      <c r="F117" s="33">
        <v>0</v>
      </c>
      <c r="G117" s="22"/>
      <c r="H117" s="23"/>
      <c r="I117" s="1"/>
    </row>
    <row r="118" spans="2:9">
      <c r="B118" s="18"/>
      <c r="C118" s="48" t="s">
        <v>134</v>
      </c>
      <c r="D118" s="25" t="s">
        <v>130</v>
      </c>
      <c r="E118" s="21">
        <v>19</v>
      </c>
      <c r="F118" s="21"/>
      <c r="G118" s="22"/>
      <c r="H118" s="23"/>
    </row>
    <row r="119" spans="2:9">
      <c r="B119" s="18"/>
      <c r="C119" s="45" t="s">
        <v>135</v>
      </c>
      <c r="D119" s="25" t="s">
        <v>136</v>
      </c>
      <c r="E119" s="21">
        <v>18</v>
      </c>
      <c r="F119" s="21"/>
      <c r="G119" s="22"/>
      <c r="H119" s="23"/>
    </row>
    <row r="120" spans="2:9">
      <c r="B120" s="18"/>
      <c r="C120" s="48" t="s">
        <v>137</v>
      </c>
      <c r="D120" s="25" t="s">
        <v>85</v>
      </c>
      <c r="E120" s="21">
        <v>20</v>
      </c>
      <c r="F120" s="21"/>
      <c r="G120" s="22"/>
      <c r="H120" s="23"/>
    </row>
    <row r="121" spans="2:9">
      <c r="B121" s="18"/>
      <c r="C121" s="48" t="s">
        <v>138</v>
      </c>
      <c r="D121" s="25" t="s">
        <v>136</v>
      </c>
      <c r="E121" s="21">
        <v>30</v>
      </c>
      <c r="F121" s="21"/>
      <c r="G121" s="22"/>
      <c r="H121" s="23"/>
    </row>
    <row r="122" spans="2:9">
      <c r="B122" s="12"/>
      <c r="C122" s="59"/>
      <c r="D122" s="14"/>
      <c r="E122" s="15"/>
      <c r="F122" s="15"/>
      <c r="G122" s="16"/>
      <c r="H122" s="17"/>
    </row>
    <row r="123" spans="2:9">
      <c r="B123" s="12"/>
      <c r="C123" s="37"/>
      <c r="D123" s="14"/>
      <c r="E123" s="15"/>
      <c r="F123" s="15"/>
      <c r="G123" s="16"/>
      <c r="H123" s="17"/>
    </row>
    <row r="124" spans="2:9">
      <c r="B124" s="12"/>
      <c r="C124" s="24" t="s">
        <v>139</v>
      </c>
      <c r="D124" s="14"/>
      <c r="E124" s="15"/>
      <c r="F124" s="15"/>
      <c r="G124" s="16"/>
      <c r="H124" s="17"/>
    </row>
    <row r="125" spans="2:9" hidden="1" outlineLevel="1">
      <c r="B125" s="29"/>
      <c r="C125" s="30" t="s">
        <v>140</v>
      </c>
      <c r="D125" s="31" t="s">
        <v>36</v>
      </c>
      <c r="E125" s="33">
        <f>24-9</f>
        <v>15</v>
      </c>
      <c r="F125" s="33"/>
      <c r="G125" s="34"/>
      <c r="H125" s="36"/>
    </row>
    <row r="126" spans="2:9" hidden="1" outlineLevel="1">
      <c r="B126" s="29"/>
      <c r="C126" s="30" t="s">
        <v>141</v>
      </c>
      <c r="D126" s="31" t="s">
        <v>36</v>
      </c>
      <c r="E126" s="33">
        <v>30</v>
      </c>
      <c r="F126" s="33">
        <v>82</v>
      </c>
      <c r="G126" s="34"/>
      <c r="H126" s="36"/>
    </row>
    <row r="127" spans="2:9" hidden="1" outlineLevel="1">
      <c r="B127" s="29"/>
      <c r="C127" s="30" t="s">
        <v>142</v>
      </c>
      <c r="D127" s="31" t="s">
        <v>22</v>
      </c>
      <c r="E127" s="33">
        <v>15</v>
      </c>
      <c r="F127" s="33"/>
      <c r="G127" s="34"/>
      <c r="H127" s="36"/>
    </row>
    <row r="128" spans="2:9" hidden="1" outlineLevel="1">
      <c r="B128" s="12"/>
      <c r="C128" s="37"/>
      <c r="D128" s="14"/>
      <c r="E128" s="15"/>
      <c r="F128" s="15"/>
      <c r="G128" s="16"/>
      <c r="H128" s="17"/>
    </row>
    <row r="129" spans="2:8" collapsed="1">
      <c r="B129" s="12"/>
      <c r="C129" s="24" t="s">
        <v>143</v>
      </c>
      <c r="D129" s="14"/>
      <c r="E129" s="15"/>
      <c r="F129" s="15"/>
      <c r="G129" s="16"/>
      <c r="H129" s="17"/>
    </row>
    <row r="130" spans="2:8">
      <c r="B130" s="18"/>
      <c r="C130" s="28" t="s">
        <v>144</v>
      </c>
      <c r="D130" s="25" t="s">
        <v>127</v>
      </c>
      <c r="E130" s="21">
        <v>10</v>
      </c>
      <c r="F130" s="21"/>
      <c r="G130" s="22"/>
      <c r="H130" s="23"/>
    </row>
    <row r="131" spans="2:8">
      <c r="B131" s="18"/>
      <c r="C131" s="28" t="s">
        <v>145</v>
      </c>
      <c r="D131" s="25" t="s">
        <v>127</v>
      </c>
      <c r="E131" s="21">
        <f>19-I132</f>
        <v>19</v>
      </c>
      <c r="F131" s="21"/>
      <c r="G131" s="22"/>
      <c r="H131" s="23"/>
    </row>
    <row r="132" spans="2:8" hidden="1" outlineLevel="1">
      <c r="B132" s="29"/>
      <c r="C132" s="41" t="s">
        <v>146</v>
      </c>
      <c r="D132" s="42" t="s">
        <v>132</v>
      </c>
      <c r="E132" s="33"/>
      <c r="F132" s="33">
        <v>9</v>
      </c>
      <c r="G132" s="34"/>
      <c r="H132" s="36"/>
    </row>
    <row r="133" spans="2:8" collapsed="1">
      <c r="B133" s="18"/>
      <c r="C133" s="28" t="s">
        <v>147</v>
      </c>
      <c r="D133" s="25" t="s">
        <v>127</v>
      </c>
      <c r="E133" s="21">
        <v>5</v>
      </c>
      <c r="F133" s="21"/>
      <c r="G133" s="22"/>
      <c r="H133" s="23"/>
    </row>
    <row r="134" spans="2:8">
      <c r="B134" s="18"/>
      <c r="C134" s="28" t="s">
        <v>148</v>
      </c>
      <c r="D134" s="25" t="s">
        <v>127</v>
      </c>
      <c r="E134" s="21">
        <f>'[1]Material list '!C183</f>
        <v>10</v>
      </c>
      <c r="F134" s="21"/>
      <c r="G134" s="22"/>
      <c r="H134" s="23"/>
    </row>
    <row r="135" spans="2:8">
      <c r="B135" s="18"/>
      <c r="C135" s="28" t="s">
        <v>149</v>
      </c>
      <c r="D135" s="25" t="s">
        <v>127</v>
      </c>
      <c r="E135" s="21">
        <v>19</v>
      </c>
      <c r="F135" s="21"/>
      <c r="G135" s="22"/>
      <c r="H135" s="23"/>
    </row>
    <row r="136" spans="2:8">
      <c r="B136" s="18"/>
      <c r="C136" s="28" t="s">
        <v>150</v>
      </c>
      <c r="D136" s="25" t="s">
        <v>40</v>
      </c>
      <c r="E136" s="21">
        <v>3</v>
      </c>
      <c r="F136" s="21"/>
      <c r="G136" s="22"/>
      <c r="H136" s="23"/>
    </row>
    <row r="137" spans="2:8">
      <c r="B137" s="18"/>
      <c r="C137" s="28" t="s">
        <v>151</v>
      </c>
      <c r="D137" s="25" t="s">
        <v>40</v>
      </c>
      <c r="E137" s="21">
        <v>5</v>
      </c>
      <c r="F137" s="21"/>
      <c r="G137" s="22"/>
      <c r="H137" s="23"/>
    </row>
    <row r="138" spans="2:8">
      <c r="B138" s="18"/>
      <c r="C138" s="28" t="s">
        <v>152</v>
      </c>
      <c r="D138" s="25" t="s">
        <v>40</v>
      </c>
      <c r="E138" s="21">
        <v>5</v>
      </c>
      <c r="F138" s="21"/>
      <c r="G138" s="22"/>
      <c r="H138" s="23"/>
    </row>
    <row r="139" spans="2:8">
      <c r="B139" s="18"/>
      <c r="C139" s="28" t="s">
        <v>153</v>
      </c>
      <c r="D139" s="25" t="s">
        <v>40</v>
      </c>
      <c r="E139" s="21">
        <v>5</v>
      </c>
      <c r="F139" s="21"/>
      <c r="G139" s="22"/>
      <c r="H139" s="23"/>
    </row>
    <row r="140" spans="2:8">
      <c r="B140" s="18"/>
      <c r="C140" s="28" t="s">
        <v>154</v>
      </c>
      <c r="D140" s="25" t="s">
        <v>40</v>
      </c>
      <c r="E140" s="21">
        <v>5</v>
      </c>
      <c r="F140" s="21"/>
      <c r="G140" s="22"/>
      <c r="H140" s="23"/>
    </row>
    <row r="141" spans="2:8">
      <c r="B141" s="18"/>
      <c r="C141" s="28" t="s">
        <v>155</v>
      </c>
      <c r="D141" s="25" t="s">
        <v>83</v>
      </c>
      <c r="E141" s="21">
        <v>20</v>
      </c>
      <c r="F141" s="21"/>
      <c r="G141" s="22"/>
      <c r="H141" s="23"/>
    </row>
    <row r="142" spans="2:8">
      <c r="B142" s="18"/>
      <c r="C142" s="19" t="s">
        <v>156</v>
      </c>
      <c r="D142" s="25" t="s">
        <v>157</v>
      </c>
      <c r="E142" s="21">
        <v>1</v>
      </c>
      <c r="F142" s="21"/>
      <c r="G142" s="22"/>
      <c r="H142" s="23"/>
    </row>
    <row r="143" spans="2:8">
      <c r="B143" s="18"/>
      <c r="C143" s="28" t="s">
        <v>158</v>
      </c>
      <c r="D143" s="25" t="s">
        <v>159</v>
      </c>
      <c r="E143" s="21">
        <v>2</v>
      </c>
      <c r="F143" s="21"/>
      <c r="G143" s="22"/>
      <c r="H143" s="23"/>
    </row>
    <row r="144" spans="2:8">
      <c r="B144" s="12"/>
      <c r="C144" s="37"/>
      <c r="D144" s="14"/>
      <c r="E144" s="15"/>
      <c r="F144" s="15"/>
      <c r="G144" s="16"/>
      <c r="H144" s="17"/>
    </row>
    <row r="145" spans="2:9">
      <c r="B145" s="12"/>
      <c r="C145" s="63" t="s">
        <v>160</v>
      </c>
      <c r="D145" s="59"/>
      <c r="E145" s="60"/>
      <c r="F145" s="60"/>
      <c r="G145" s="16"/>
      <c r="H145" s="17"/>
    </row>
    <row r="146" spans="2:9">
      <c r="B146" s="18"/>
      <c r="C146" s="61" t="s">
        <v>161</v>
      </c>
      <c r="D146" s="64" t="s">
        <v>97</v>
      </c>
      <c r="E146" s="57">
        <v>4</v>
      </c>
      <c r="F146" s="57"/>
      <c r="G146" s="22"/>
      <c r="H146" s="23"/>
    </row>
    <row r="147" spans="2:9">
      <c r="B147" s="18"/>
      <c r="C147" s="61" t="s">
        <v>162</v>
      </c>
      <c r="D147" s="64" t="s">
        <v>97</v>
      </c>
      <c r="E147" s="57">
        <v>12</v>
      </c>
      <c r="F147" s="57"/>
      <c r="G147" s="22"/>
      <c r="H147" s="23"/>
    </row>
    <row r="148" spans="2:9">
      <c r="B148" s="18"/>
      <c r="C148" s="61" t="s">
        <v>163</v>
      </c>
      <c r="D148" s="64" t="s">
        <v>97</v>
      </c>
      <c r="E148" s="57">
        <v>3</v>
      </c>
      <c r="F148" s="57"/>
      <c r="G148" s="22"/>
      <c r="H148" s="23"/>
    </row>
    <row r="149" spans="2:9">
      <c r="B149" s="18"/>
      <c r="C149" s="61" t="s">
        <v>164</v>
      </c>
      <c r="D149" s="64" t="s">
        <v>97</v>
      </c>
      <c r="E149" s="57">
        <v>5</v>
      </c>
      <c r="F149" s="57"/>
      <c r="G149" s="22"/>
      <c r="H149" s="23"/>
    </row>
    <row r="150" spans="2:9">
      <c r="B150" s="18"/>
      <c r="C150" s="61" t="s">
        <v>165</v>
      </c>
      <c r="D150" s="64" t="s">
        <v>97</v>
      </c>
      <c r="E150" s="57">
        <v>1</v>
      </c>
      <c r="F150" s="57"/>
      <c r="G150" s="22"/>
      <c r="H150" s="23"/>
    </row>
    <row r="151" spans="2:9">
      <c r="B151" s="18"/>
      <c r="C151" s="65" t="s">
        <v>166</v>
      </c>
      <c r="D151" s="64" t="s">
        <v>97</v>
      </c>
      <c r="E151" s="57">
        <v>4</v>
      </c>
      <c r="F151" s="57"/>
      <c r="G151" s="22"/>
      <c r="H151" s="23"/>
    </row>
    <row r="152" spans="2:9" hidden="1" outlineLevel="1">
      <c r="B152" s="29"/>
      <c r="C152" s="66" t="s">
        <v>167</v>
      </c>
      <c r="D152" s="67" t="s">
        <v>97</v>
      </c>
      <c r="E152" s="68">
        <v>9</v>
      </c>
      <c r="F152" s="68">
        <v>19</v>
      </c>
      <c r="G152" s="34"/>
      <c r="H152" s="36"/>
      <c r="I152" s="1"/>
    </row>
    <row r="153" spans="2:9" hidden="1" outlineLevel="1">
      <c r="B153" s="29"/>
      <c r="C153" s="66" t="s">
        <v>168</v>
      </c>
      <c r="D153" s="67" t="s">
        <v>97</v>
      </c>
      <c r="E153" s="68">
        <v>4</v>
      </c>
      <c r="F153" s="68">
        <v>25</v>
      </c>
      <c r="G153" s="34"/>
      <c r="H153" s="36"/>
    </row>
    <row r="154" spans="2:9" collapsed="1">
      <c r="B154" s="18"/>
      <c r="C154" s="61" t="s">
        <v>169</v>
      </c>
      <c r="D154" s="64" t="s">
        <v>22</v>
      </c>
      <c r="E154" s="57">
        <v>1</v>
      </c>
      <c r="F154" s="57"/>
      <c r="G154" s="26"/>
      <c r="H154" s="23"/>
    </row>
    <row r="155" spans="2:9">
      <c r="B155" s="18"/>
      <c r="C155" s="61" t="s">
        <v>170</v>
      </c>
      <c r="D155" s="64" t="s">
        <v>171</v>
      </c>
      <c r="E155" s="57">
        <v>60</v>
      </c>
      <c r="F155" s="57"/>
      <c r="G155" s="22"/>
      <c r="H155" s="23"/>
    </row>
    <row r="156" spans="2:9">
      <c r="B156" s="18"/>
      <c r="C156" s="61" t="s">
        <v>172</v>
      </c>
      <c r="D156" s="64" t="s">
        <v>171</v>
      </c>
      <c r="E156" s="57">
        <v>15</v>
      </c>
      <c r="F156" s="57"/>
      <c r="G156" s="22"/>
      <c r="H156" s="23"/>
    </row>
    <row r="157" spans="2:9">
      <c r="B157" s="18"/>
      <c r="C157" s="61" t="s">
        <v>173</v>
      </c>
      <c r="D157" s="64" t="s">
        <v>171</v>
      </c>
      <c r="E157" s="57">
        <v>35</v>
      </c>
      <c r="F157" s="57"/>
      <c r="G157" s="22"/>
      <c r="H157" s="23"/>
    </row>
    <row r="158" spans="2:9">
      <c r="B158" s="18"/>
      <c r="C158" s="61" t="s">
        <v>174</v>
      </c>
      <c r="D158" s="64" t="s">
        <v>175</v>
      </c>
      <c r="E158" s="57">
        <v>6</v>
      </c>
      <c r="F158" s="57"/>
      <c r="G158" s="22"/>
      <c r="H158" s="23"/>
    </row>
    <row r="159" spans="2:9">
      <c r="B159" s="18"/>
      <c r="C159" s="61" t="s">
        <v>176</v>
      </c>
      <c r="D159" s="64" t="s">
        <v>28</v>
      </c>
      <c r="E159" s="57">
        <v>1</v>
      </c>
      <c r="F159" s="57"/>
      <c r="G159" s="22"/>
      <c r="H159" s="23"/>
    </row>
    <row r="160" spans="2:9">
      <c r="B160" s="18"/>
      <c r="C160" s="61" t="s">
        <v>177</v>
      </c>
      <c r="D160" s="64" t="s">
        <v>28</v>
      </c>
      <c r="E160" s="57">
        <v>6</v>
      </c>
      <c r="F160" s="57"/>
      <c r="G160" s="22"/>
      <c r="H160" s="23"/>
    </row>
    <row r="161" spans="2:8">
      <c r="B161" s="18"/>
      <c r="C161" s="61" t="s">
        <v>178</v>
      </c>
      <c r="D161" s="64" t="s">
        <v>97</v>
      </c>
      <c r="E161" s="57">
        <v>2</v>
      </c>
      <c r="F161" s="57"/>
      <c r="G161" s="22"/>
      <c r="H161" s="23"/>
    </row>
    <row r="162" spans="2:8">
      <c r="B162" s="18"/>
      <c r="C162" s="61" t="s">
        <v>179</v>
      </c>
      <c r="D162" s="64" t="s">
        <v>85</v>
      </c>
      <c r="E162" s="57">
        <v>1</v>
      </c>
      <c r="F162" s="57"/>
      <c r="G162" s="22"/>
      <c r="H162" s="23"/>
    </row>
    <row r="163" spans="2:8">
      <c r="B163" s="18"/>
      <c r="C163" s="61" t="s">
        <v>180</v>
      </c>
      <c r="D163" s="64" t="s">
        <v>97</v>
      </c>
      <c r="E163" s="57">
        <v>6</v>
      </c>
      <c r="F163" s="57"/>
      <c r="G163" s="22"/>
      <c r="H163" s="23"/>
    </row>
    <row r="164" spans="2:8">
      <c r="B164" s="18"/>
      <c r="C164" s="61" t="s">
        <v>181</v>
      </c>
      <c r="D164" s="64" t="s">
        <v>97</v>
      </c>
      <c r="E164" s="57">
        <v>1</v>
      </c>
      <c r="F164" s="57"/>
      <c r="G164" s="22"/>
      <c r="H164" s="23"/>
    </row>
    <row r="165" spans="2:8">
      <c r="B165" s="18"/>
      <c r="C165" s="61" t="s">
        <v>182</v>
      </c>
      <c r="D165" s="64" t="s">
        <v>97</v>
      </c>
      <c r="E165" s="57">
        <v>1</v>
      </c>
      <c r="F165" s="57"/>
      <c r="G165" s="22"/>
      <c r="H165" s="23"/>
    </row>
    <row r="166" spans="2:8">
      <c r="B166" s="18"/>
      <c r="C166" s="61" t="s">
        <v>183</v>
      </c>
      <c r="D166" s="64" t="s">
        <v>97</v>
      </c>
      <c r="E166" s="57">
        <v>1</v>
      </c>
      <c r="F166" s="57"/>
      <c r="G166" s="22"/>
      <c r="H166" s="23"/>
    </row>
    <row r="167" spans="2:8">
      <c r="B167" s="18"/>
      <c r="C167" s="61" t="s">
        <v>184</v>
      </c>
      <c r="D167" s="64" t="s">
        <v>97</v>
      </c>
      <c r="E167" s="57">
        <v>2</v>
      </c>
      <c r="F167" s="57"/>
      <c r="G167" s="22"/>
      <c r="H167" s="23"/>
    </row>
    <row r="168" spans="2:8">
      <c r="B168" s="18"/>
      <c r="C168" s="61" t="s">
        <v>185</v>
      </c>
      <c r="D168" s="64" t="s">
        <v>97</v>
      </c>
      <c r="E168" s="57">
        <v>2</v>
      </c>
      <c r="F168" s="57"/>
      <c r="G168" s="22"/>
      <c r="H168" s="23"/>
    </row>
    <row r="169" spans="2:8">
      <c r="B169" s="18"/>
      <c r="C169" s="61" t="s">
        <v>186</v>
      </c>
      <c r="D169" s="64" t="s">
        <v>97</v>
      </c>
      <c r="E169" s="57">
        <v>2</v>
      </c>
      <c r="F169" s="57"/>
      <c r="G169" s="22"/>
      <c r="H169" s="23"/>
    </row>
    <row r="170" spans="2:8">
      <c r="B170" s="18"/>
      <c r="C170" s="61" t="s">
        <v>187</v>
      </c>
      <c r="D170" s="64" t="s">
        <v>97</v>
      </c>
      <c r="E170" s="57">
        <v>1</v>
      </c>
      <c r="F170" s="57"/>
      <c r="G170" s="22"/>
      <c r="H170" s="23"/>
    </row>
    <row r="171" spans="2:8">
      <c r="B171" s="18"/>
      <c r="C171" s="61" t="str">
        <f>+[1]BOQ!B1699</f>
        <v>Allow for Electric Water Pump complete with fittings</v>
      </c>
      <c r="D171" s="64" t="s">
        <v>188</v>
      </c>
      <c r="E171" s="57">
        <v>1</v>
      </c>
      <c r="F171" s="57"/>
      <c r="G171" s="22"/>
      <c r="H171" s="23"/>
    </row>
    <row r="172" spans="2:8">
      <c r="B172" s="12"/>
      <c r="C172" s="69"/>
      <c r="D172" s="14"/>
      <c r="E172" s="15"/>
      <c r="F172" s="15"/>
      <c r="G172" s="16"/>
      <c r="H172" s="17"/>
    </row>
    <row r="173" spans="2:8">
      <c r="B173" s="12"/>
      <c r="C173" s="24" t="s">
        <v>189</v>
      </c>
      <c r="D173" s="14"/>
      <c r="E173" s="15"/>
      <c r="F173" s="15"/>
      <c r="G173" s="16"/>
      <c r="H173" s="17"/>
    </row>
    <row r="174" spans="2:8">
      <c r="B174" s="18"/>
      <c r="C174" s="28" t="s">
        <v>190</v>
      </c>
      <c r="D174" s="48" t="s">
        <v>28</v>
      </c>
      <c r="E174" s="21">
        <v>9</v>
      </c>
      <c r="F174" s="21"/>
      <c r="G174" s="22"/>
      <c r="H174" s="23"/>
    </row>
    <row r="175" spans="2:8">
      <c r="B175" s="18"/>
      <c r="C175" s="28" t="s">
        <v>191</v>
      </c>
      <c r="D175" s="25" t="s">
        <v>97</v>
      </c>
      <c r="E175" s="21">
        <v>10</v>
      </c>
      <c r="F175" s="21"/>
      <c r="G175" s="22"/>
      <c r="H175" s="23"/>
    </row>
    <row r="176" spans="2:8">
      <c r="B176" s="18"/>
      <c r="C176" s="28" t="s">
        <v>192</v>
      </c>
      <c r="D176" s="25" t="s">
        <v>97</v>
      </c>
      <c r="E176" s="21">
        <v>8</v>
      </c>
      <c r="F176" s="21"/>
      <c r="G176" s="22"/>
      <c r="H176" s="23"/>
    </row>
    <row r="177" spans="2:8">
      <c r="B177" s="18"/>
      <c r="C177" s="48" t="s">
        <v>193</v>
      </c>
      <c r="D177" s="25" t="s">
        <v>28</v>
      </c>
      <c r="E177" s="21">
        <v>5</v>
      </c>
      <c r="F177" s="21"/>
      <c r="G177" s="22"/>
      <c r="H177" s="23"/>
    </row>
    <row r="178" spans="2:8">
      <c r="B178" s="18"/>
      <c r="C178" s="48" t="s">
        <v>194</v>
      </c>
      <c r="D178" s="25" t="s">
        <v>40</v>
      </c>
      <c r="E178" s="21">
        <f>11-2</f>
        <v>9</v>
      </c>
      <c r="F178" s="21"/>
      <c r="G178" s="22"/>
      <c r="H178" s="23"/>
    </row>
    <row r="179" spans="2:8">
      <c r="B179" s="18"/>
      <c r="C179" s="48" t="s">
        <v>195</v>
      </c>
      <c r="D179" s="25" t="s">
        <v>40</v>
      </c>
      <c r="E179" s="21">
        <f>6-I179</f>
        <v>6</v>
      </c>
      <c r="F179" s="21"/>
      <c r="G179" s="22"/>
      <c r="H179" s="46"/>
    </row>
    <row r="180" spans="2:8">
      <c r="B180" s="18"/>
      <c r="C180" s="61" t="s">
        <v>196</v>
      </c>
      <c r="D180" s="48" t="s">
        <v>97</v>
      </c>
      <c r="E180" s="57">
        <v>6</v>
      </c>
      <c r="F180" s="57"/>
      <c r="G180" s="22"/>
      <c r="H180" s="23"/>
    </row>
    <row r="181" spans="2:8">
      <c r="B181" s="18"/>
      <c r="C181" s="28" t="s">
        <v>126</v>
      </c>
      <c r="D181" s="25" t="s">
        <v>127</v>
      </c>
      <c r="E181" s="21">
        <v>3</v>
      </c>
      <c r="F181" s="21"/>
      <c r="G181" s="22"/>
      <c r="H181" s="23"/>
    </row>
    <row r="182" spans="2:8">
      <c r="B182" s="12"/>
      <c r="C182" s="37"/>
      <c r="D182" s="14"/>
      <c r="E182" s="15"/>
      <c r="F182" s="15"/>
      <c r="G182" s="16"/>
      <c r="H182" s="17"/>
    </row>
    <row r="183" spans="2:8">
      <c r="B183" s="12"/>
      <c r="C183" s="24" t="s">
        <v>197</v>
      </c>
      <c r="D183" s="14"/>
      <c r="E183" s="15"/>
      <c r="F183" s="15"/>
      <c r="G183" s="16"/>
      <c r="H183" s="17"/>
    </row>
    <row r="184" spans="2:8">
      <c r="B184" s="18"/>
      <c r="C184" s="28" t="s">
        <v>198</v>
      </c>
      <c r="D184" s="25" t="s">
        <v>17</v>
      </c>
      <c r="E184" s="21">
        <v>40</v>
      </c>
      <c r="F184" s="21"/>
      <c r="G184" s="22"/>
      <c r="H184" s="23"/>
    </row>
    <row r="185" spans="2:8">
      <c r="B185" s="18"/>
      <c r="C185" s="28" t="s">
        <v>39</v>
      </c>
      <c r="D185" s="25" t="s">
        <v>40</v>
      </c>
      <c r="E185" s="21">
        <v>160</v>
      </c>
      <c r="F185" s="21"/>
      <c r="G185" s="22"/>
      <c r="H185" s="23"/>
    </row>
    <row r="186" spans="2:8" hidden="1" outlineLevel="1">
      <c r="B186" s="29"/>
      <c r="C186" s="30" t="s">
        <v>199</v>
      </c>
      <c r="D186" s="31" t="s">
        <v>36</v>
      </c>
      <c r="E186" s="33">
        <v>4</v>
      </c>
      <c r="F186" s="33"/>
      <c r="G186" s="34"/>
      <c r="H186" s="35"/>
    </row>
    <row r="187" spans="2:8" hidden="1" outlineLevel="1">
      <c r="B187" s="29"/>
      <c r="C187" s="30" t="s">
        <v>200</v>
      </c>
      <c r="D187" s="31" t="s">
        <v>115</v>
      </c>
      <c r="E187" s="33">
        <v>6</v>
      </c>
      <c r="F187" s="33"/>
      <c r="G187" s="34"/>
      <c r="H187" s="35"/>
    </row>
    <row r="188" spans="2:8" hidden="1" outlineLevel="1">
      <c r="B188" s="29"/>
      <c r="C188" s="30" t="s">
        <v>29</v>
      </c>
      <c r="D188" s="31" t="s">
        <v>115</v>
      </c>
      <c r="E188" s="33">
        <v>4</v>
      </c>
      <c r="F188" s="33"/>
      <c r="G188" s="34"/>
      <c r="H188" s="35"/>
    </row>
    <row r="189" spans="2:8" collapsed="1">
      <c r="B189" s="18"/>
      <c r="C189" s="28" t="s">
        <v>201</v>
      </c>
      <c r="D189" s="25" t="s">
        <v>36</v>
      </c>
      <c r="E189" s="21">
        <v>2</v>
      </c>
      <c r="F189" s="21"/>
      <c r="G189" s="22"/>
      <c r="H189" s="23"/>
    </row>
    <row r="190" spans="2:8">
      <c r="B190" s="18"/>
      <c r="C190" s="28" t="s">
        <v>202</v>
      </c>
      <c r="D190" s="25" t="s">
        <v>115</v>
      </c>
      <c r="E190" s="21">
        <v>1</v>
      </c>
      <c r="F190" s="21"/>
      <c r="G190" s="22"/>
      <c r="H190" s="23"/>
    </row>
    <row r="191" spans="2:8">
      <c r="B191" s="18"/>
      <c r="C191" s="28" t="s">
        <v>203</v>
      </c>
      <c r="D191" s="25" t="s">
        <v>115</v>
      </c>
      <c r="E191" s="21">
        <v>18</v>
      </c>
      <c r="F191" s="21"/>
      <c r="G191" s="22"/>
      <c r="H191" s="23"/>
    </row>
    <row r="192" spans="2:8">
      <c r="B192" s="18"/>
      <c r="C192" s="28" t="s">
        <v>204</v>
      </c>
      <c r="D192" s="25" t="s">
        <v>17</v>
      </c>
      <c r="E192" s="21">
        <v>120</v>
      </c>
      <c r="F192" s="21"/>
      <c r="G192" s="22"/>
      <c r="H192" s="23"/>
    </row>
    <row r="193" spans="2:8">
      <c r="B193" s="18"/>
      <c r="C193" s="28" t="s">
        <v>205</v>
      </c>
      <c r="D193" s="25" t="s">
        <v>17</v>
      </c>
      <c r="E193" s="21">
        <v>160</v>
      </c>
      <c r="F193" s="21"/>
      <c r="G193" s="22"/>
      <c r="H193" s="23"/>
    </row>
    <row r="194" spans="2:8">
      <c r="B194" s="18"/>
      <c r="C194" s="28" t="s">
        <v>206</v>
      </c>
      <c r="D194" s="25" t="s">
        <v>97</v>
      </c>
      <c r="E194" s="57">
        <v>1</v>
      </c>
      <c r="F194" s="57"/>
      <c r="G194" s="22"/>
      <c r="H194" s="23"/>
    </row>
    <row r="195" spans="2:8">
      <c r="B195" s="18"/>
      <c r="C195" s="28" t="s">
        <v>207</v>
      </c>
      <c r="D195" s="25" t="s">
        <v>40</v>
      </c>
      <c r="E195" s="57">
        <v>1</v>
      </c>
      <c r="F195" s="57"/>
      <c r="G195" s="22"/>
      <c r="H195" s="46"/>
    </row>
    <row r="196" spans="2:8">
      <c r="B196" s="12"/>
      <c r="C196" s="37"/>
      <c r="D196" s="14"/>
      <c r="E196" s="60"/>
      <c r="F196" s="60"/>
      <c r="G196" s="16"/>
      <c r="H196" s="17"/>
    </row>
    <row r="197" spans="2:8">
      <c r="B197" s="12"/>
      <c r="C197" s="70" t="s">
        <v>208</v>
      </c>
      <c r="D197" s="71"/>
      <c r="E197" s="72"/>
      <c r="F197" s="72"/>
      <c r="G197" s="16"/>
      <c r="H197" s="17"/>
    </row>
    <row r="198" spans="2:8">
      <c r="B198" s="12"/>
      <c r="C198" s="70" t="s">
        <v>209</v>
      </c>
      <c r="D198" s="71"/>
      <c r="E198" s="72"/>
      <c r="F198" s="72"/>
      <c r="G198" s="16"/>
      <c r="H198" s="17"/>
    </row>
    <row r="199" spans="2:8">
      <c r="B199" s="18"/>
      <c r="C199" s="48" t="s">
        <v>210</v>
      </c>
      <c r="D199" s="64" t="s">
        <v>17</v>
      </c>
      <c r="E199" s="73">
        <v>10</v>
      </c>
      <c r="F199" s="73"/>
      <c r="G199" s="22"/>
      <c r="H199" s="23"/>
    </row>
    <row r="200" spans="2:8" hidden="1" outlineLevel="1">
      <c r="B200" s="29"/>
      <c r="C200" s="62" t="s">
        <v>211</v>
      </c>
      <c r="D200" s="67" t="s">
        <v>40</v>
      </c>
      <c r="E200" s="74"/>
      <c r="F200" s="74">
        <v>300</v>
      </c>
      <c r="G200" s="34"/>
      <c r="H200" s="36"/>
    </row>
    <row r="201" spans="2:8" collapsed="1">
      <c r="B201" s="18"/>
      <c r="C201" s="48" t="s">
        <v>201</v>
      </c>
      <c r="D201" s="64" t="s">
        <v>36</v>
      </c>
      <c r="E201" s="73">
        <v>1</v>
      </c>
      <c r="F201" s="73"/>
      <c r="G201" s="22"/>
      <c r="H201" s="23"/>
    </row>
    <row r="202" spans="2:8" hidden="1" outlineLevel="1">
      <c r="B202" s="29"/>
      <c r="C202" s="62" t="s">
        <v>212</v>
      </c>
      <c r="D202" s="67" t="s">
        <v>115</v>
      </c>
      <c r="E202" s="74"/>
      <c r="F202" s="74">
        <v>11</v>
      </c>
      <c r="G202" s="34"/>
      <c r="H202" s="36"/>
    </row>
    <row r="203" spans="2:8" hidden="1" outlineLevel="1">
      <c r="B203" s="29"/>
      <c r="C203" s="62" t="s">
        <v>203</v>
      </c>
      <c r="D203" s="67" t="s">
        <v>115</v>
      </c>
      <c r="E203" s="74"/>
      <c r="F203" s="74">
        <v>10</v>
      </c>
      <c r="G203" s="34"/>
      <c r="H203" s="36"/>
    </row>
    <row r="204" spans="2:8" hidden="1" outlineLevel="1">
      <c r="B204" s="29"/>
      <c r="C204" s="62" t="s">
        <v>202</v>
      </c>
      <c r="D204" s="67" t="s">
        <v>115</v>
      </c>
      <c r="E204" s="74"/>
      <c r="F204" s="74">
        <v>2</v>
      </c>
      <c r="G204" s="34"/>
      <c r="H204" s="36"/>
    </row>
    <row r="205" spans="2:8" hidden="1" outlineLevel="1">
      <c r="B205" s="29"/>
      <c r="C205" s="30" t="s">
        <v>213</v>
      </c>
      <c r="D205" s="67" t="s">
        <v>214</v>
      </c>
      <c r="E205" s="74"/>
      <c r="F205" s="74">
        <v>2</v>
      </c>
      <c r="G205" s="34"/>
      <c r="H205" s="36"/>
    </row>
    <row r="206" spans="2:8" hidden="1" outlineLevel="1">
      <c r="B206" s="29"/>
      <c r="C206" s="30" t="s">
        <v>215</v>
      </c>
      <c r="D206" s="67" t="s">
        <v>214</v>
      </c>
      <c r="E206" s="74"/>
      <c r="F206" s="74">
        <v>4</v>
      </c>
      <c r="G206" s="34"/>
      <c r="H206" s="36"/>
    </row>
    <row r="207" spans="2:8" collapsed="1">
      <c r="B207" s="18"/>
      <c r="C207" s="48" t="s">
        <v>216</v>
      </c>
      <c r="D207" s="64" t="s">
        <v>115</v>
      </c>
      <c r="E207" s="73">
        <v>2</v>
      </c>
      <c r="F207" s="73"/>
      <c r="G207" s="22"/>
      <c r="H207" s="23"/>
    </row>
    <row r="208" spans="2:8">
      <c r="B208" s="18"/>
      <c r="C208" s="48" t="s">
        <v>217</v>
      </c>
      <c r="D208" s="64" t="s">
        <v>36</v>
      </c>
      <c r="E208" s="73">
        <v>3</v>
      </c>
      <c r="F208" s="73"/>
      <c r="G208" s="22"/>
      <c r="H208" s="23"/>
    </row>
    <row r="209" spans="2:8">
      <c r="B209" s="18"/>
      <c r="C209" s="48" t="s">
        <v>218</v>
      </c>
      <c r="D209" s="64" t="s">
        <v>115</v>
      </c>
      <c r="E209" s="73">
        <v>4</v>
      </c>
      <c r="F209" s="73"/>
      <c r="G209" s="22"/>
      <c r="H209" s="23"/>
    </row>
    <row r="210" spans="2:8">
      <c r="B210" s="12"/>
      <c r="C210" s="59"/>
      <c r="D210" s="71"/>
      <c r="E210" s="72"/>
      <c r="F210" s="72"/>
      <c r="G210" s="16"/>
      <c r="H210" s="17"/>
    </row>
    <row r="211" spans="2:8">
      <c r="B211" s="12"/>
      <c r="C211" s="70" t="s">
        <v>219</v>
      </c>
      <c r="D211" s="71"/>
      <c r="E211" s="72"/>
      <c r="F211" s="72"/>
      <c r="G211" s="16"/>
      <c r="H211" s="17"/>
    </row>
    <row r="212" spans="2:8">
      <c r="B212" s="18"/>
      <c r="C212" s="48" t="s">
        <v>210</v>
      </c>
      <c r="D212" s="64" t="s">
        <v>17</v>
      </c>
      <c r="E212" s="73">
        <v>5</v>
      </c>
      <c r="F212" s="73"/>
      <c r="G212" s="22"/>
      <c r="H212" s="23"/>
    </row>
    <row r="213" spans="2:8" hidden="1" outlineLevel="1">
      <c r="B213" s="29"/>
      <c r="C213" s="62" t="s">
        <v>211</v>
      </c>
      <c r="D213" s="67" t="s">
        <v>40</v>
      </c>
      <c r="E213" s="74">
        <v>100</v>
      </c>
      <c r="F213" s="74"/>
      <c r="G213" s="34"/>
      <c r="H213" s="36"/>
    </row>
    <row r="214" spans="2:8" collapsed="1">
      <c r="B214" s="18"/>
      <c r="C214" s="48" t="s">
        <v>201</v>
      </c>
      <c r="D214" s="64" t="s">
        <v>36</v>
      </c>
      <c r="E214" s="73">
        <v>1</v>
      </c>
      <c r="F214" s="73"/>
      <c r="G214" s="22"/>
      <c r="H214" s="23"/>
    </row>
    <row r="215" spans="2:8">
      <c r="B215" s="18"/>
      <c r="C215" s="28" t="s">
        <v>213</v>
      </c>
      <c r="D215" s="64" t="s">
        <v>17</v>
      </c>
      <c r="E215" s="73">
        <v>18</v>
      </c>
      <c r="F215" s="73"/>
      <c r="G215" s="22"/>
      <c r="H215" s="23"/>
    </row>
    <row r="216" spans="2:8">
      <c r="B216" s="18"/>
      <c r="C216" s="28" t="s">
        <v>215</v>
      </c>
      <c r="D216" s="64" t="s">
        <v>17</v>
      </c>
      <c r="E216" s="73">
        <v>9</v>
      </c>
      <c r="F216" s="73"/>
      <c r="G216" s="22"/>
      <c r="H216" s="23"/>
    </row>
    <row r="217" spans="2:8">
      <c r="B217" s="18"/>
      <c r="C217" s="48" t="s">
        <v>216</v>
      </c>
      <c r="D217" s="64" t="s">
        <v>115</v>
      </c>
      <c r="E217" s="73">
        <v>1</v>
      </c>
      <c r="F217" s="73"/>
      <c r="G217" s="22"/>
      <c r="H217" s="23"/>
    </row>
    <row r="218" spans="2:8">
      <c r="B218" s="18"/>
      <c r="C218" s="48" t="s">
        <v>218</v>
      </c>
      <c r="D218" s="64" t="s">
        <v>115</v>
      </c>
      <c r="E218" s="73">
        <v>2</v>
      </c>
      <c r="F218" s="73"/>
      <c r="G218" s="22"/>
      <c r="H218" s="23"/>
    </row>
    <row r="219" spans="2:8">
      <c r="B219" s="12"/>
      <c r="C219" s="37"/>
      <c r="D219" s="75"/>
      <c r="G219" s="16"/>
      <c r="H219" s="17"/>
    </row>
    <row r="220" spans="2:8">
      <c r="B220" s="12"/>
      <c r="C220" s="24" t="s">
        <v>220</v>
      </c>
      <c r="D220" s="14"/>
      <c r="E220" s="15"/>
      <c r="F220" s="15"/>
      <c r="G220" s="16"/>
      <c r="H220" s="17"/>
    </row>
    <row r="221" spans="2:8">
      <c r="B221" s="76"/>
      <c r="C221" s="48" t="s">
        <v>221</v>
      </c>
      <c r="D221" s="77" t="s">
        <v>85</v>
      </c>
      <c r="E221" s="21">
        <v>10</v>
      </c>
      <c r="F221" s="21"/>
      <c r="G221" s="22"/>
      <c r="H221" s="23"/>
    </row>
    <row r="222" spans="2:8">
      <c r="B222" s="76"/>
      <c r="C222" s="78" t="s">
        <v>222</v>
      </c>
      <c r="D222" s="77" t="s">
        <v>85</v>
      </c>
      <c r="E222" s="21">
        <v>10</v>
      </c>
      <c r="F222" s="21"/>
      <c r="G222" s="22"/>
      <c r="H222" s="23"/>
    </row>
    <row r="223" spans="2:8">
      <c r="B223" s="79"/>
      <c r="C223" s="78" t="s">
        <v>223</v>
      </c>
      <c r="D223" s="77" t="s">
        <v>85</v>
      </c>
      <c r="E223" s="21">
        <v>10</v>
      </c>
      <c r="F223" s="21"/>
      <c r="G223" s="22"/>
      <c r="H223" s="23"/>
    </row>
    <row r="224" spans="2:8">
      <c r="B224" s="79"/>
      <c r="C224" s="48" t="s">
        <v>224</v>
      </c>
      <c r="D224" s="64" t="s">
        <v>85</v>
      </c>
      <c r="E224" s="57">
        <v>10</v>
      </c>
      <c r="F224" s="57"/>
      <c r="G224" s="22"/>
      <c r="H224" s="23"/>
    </row>
    <row r="225" spans="2:8">
      <c r="B225" s="79"/>
      <c r="C225" s="48" t="s">
        <v>225</v>
      </c>
      <c r="D225" s="64" t="s">
        <v>85</v>
      </c>
      <c r="E225" s="57">
        <v>10</v>
      </c>
      <c r="F225" s="57"/>
      <c r="G225" s="22"/>
      <c r="H225" s="23"/>
    </row>
    <row r="226" spans="2:8">
      <c r="B226" s="79"/>
      <c r="C226" s="48" t="s">
        <v>226</v>
      </c>
      <c r="D226" s="64" t="s">
        <v>40</v>
      </c>
      <c r="E226" s="57">
        <f>'[1]Material list '!C14</f>
        <v>12</v>
      </c>
      <c r="F226" s="57"/>
      <c r="G226" s="22"/>
      <c r="H226" s="46"/>
    </row>
    <row r="227" spans="2:8">
      <c r="B227" s="79"/>
      <c r="C227" s="48" t="s">
        <v>227</v>
      </c>
      <c r="D227" s="64" t="s">
        <v>157</v>
      </c>
      <c r="E227" s="57">
        <v>3</v>
      </c>
      <c r="F227" s="57"/>
      <c r="G227" s="22"/>
      <c r="H227" s="23"/>
    </row>
    <row r="228" spans="2:8">
      <c r="B228" s="79"/>
      <c r="C228" s="48" t="s">
        <v>228</v>
      </c>
      <c r="D228" s="64" t="s">
        <v>85</v>
      </c>
      <c r="E228" s="57">
        <v>16</v>
      </c>
      <c r="F228" s="57"/>
      <c r="G228" s="22"/>
      <c r="H228" s="23"/>
    </row>
    <row r="229" spans="2:8">
      <c r="B229" s="79"/>
      <c r="C229" s="80"/>
      <c r="D229" s="64"/>
      <c r="E229" s="57"/>
      <c r="F229" s="57"/>
      <c r="G229" s="22"/>
      <c r="H229" s="23"/>
    </row>
    <row r="230" spans="2:8" ht="13.5" thickBot="1">
      <c r="B230" s="79"/>
      <c r="C230" s="80"/>
      <c r="D230" s="64"/>
      <c r="E230" s="90" t="s">
        <v>231</v>
      </c>
      <c r="F230" s="91"/>
      <c r="G230" s="92"/>
      <c r="H230" s="81"/>
    </row>
    <row r="231" spans="2:8">
      <c r="B231" s="93"/>
      <c r="C231" s="94"/>
      <c r="D231" s="71"/>
      <c r="E231" s="90" t="s">
        <v>232</v>
      </c>
      <c r="F231" s="91"/>
      <c r="G231" s="92"/>
      <c r="H231" s="95"/>
    </row>
    <row r="232" spans="2:8">
      <c r="B232" s="93"/>
      <c r="C232" s="94"/>
      <c r="D232" s="96"/>
      <c r="E232" s="97"/>
      <c r="F232" s="96"/>
      <c r="G232" s="98"/>
      <c r="H232" s="99"/>
    </row>
    <row r="233" spans="2:8" ht="13.5" thickBot="1">
      <c r="B233" s="82"/>
      <c r="C233" s="83" t="s">
        <v>229</v>
      </c>
      <c r="D233" s="84"/>
      <c r="E233" s="84"/>
      <c r="F233" s="84"/>
      <c r="G233" s="85"/>
      <c r="H233" s="81"/>
    </row>
  </sheetData>
  <mergeCells count="3">
    <mergeCell ref="D2:F2"/>
    <mergeCell ref="E230:G230"/>
    <mergeCell ref="E231:G231"/>
  </mergeCells>
  <printOptions gridLines="1"/>
  <pageMargins left="0.70866141732283505" right="0.70866141732283505" top="0.74803149606299202" bottom="0.74803149606299202" header="0.31496062992126" footer="0.31496062992126"/>
  <pageSetup scale="69" orientation="portrait" r:id="rId1"/>
  <headerFooter>
    <oddHeader>&amp;LMaterial list for Buota clinic&amp;R14.3.16</oddHeader>
  </headerFooter>
  <rowBreaks count="6" manualBreakCount="6">
    <brk id="33" min="1" max="7" man="1"/>
    <brk id="58" min="1" max="7" man="1"/>
    <brk id="99" min="1" max="7" man="1"/>
    <brk id="128" min="1" max="7" man="1"/>
    <brk id="172" min="1" max="7" man="1"/>
    <brk id="210" min="1" max="7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F7492-DC02-44EA-BF23-8249406ED63C}">
  <dimension ref="B2:O230"/>
  <sheetViews>
    <sheetView view="pageBreakPreview" zoomScale="115" zoomScaleNormal="100" zoomScaleSheetLayoutView="115" workbookViewId="0">
      <pane ySplit="5" topLeftCell="A207" activePane="bottomLeft" state="frozen"/>
      <selection pane="bottomLeft" activeCell="L219" sqref="L219"/>
    </sheetView>
  </sheetViews>
  <sheetFormatPr defaultColWidth="9" defaultRowHeight="12.75" outlineLevelRow="2" outlineLevelCol="1"/>
  <cols>
    <col min="2" max="2" width="5.5703125" customWidth="1"/>
    <col min="3" max="3" width="51.85546875" customWidth="1"/>
    <col min="4" max="4" width="6.7109375" customWidth="1"/>
    <col min="5" max="5" width="11.140625" style="5" customWidth="1"/>
    <col min="6" max="6" width="10" style="5" hidden="1" customWidth="1" outlineLevel="1"/>
    <col min="7" max="7" width="11" style="3" customWidth="1" collapsed="1"/>
    <col min="8" max="8" width="13.140625" customWidth="1"/>
  </cols>
  <sheetData>
    <row r="2" spans="2:9">
      <c r="C2" s="1" t="s">
        <v>230</v>
      </c>
      <c r="D2" s="89" t="s">
        <v>1</v>
      </c>
      <c r="E2" s="89"/>
      <c r="F2" s="89"/>
    </row>
    <row r="3" spans="2:9">
      <c r="C3" s="4" t="s">
        <v>2</v>
      </c>
      <c r="D3" s="5"/>
    </row>
    <row r="4" spans="2:9" ht="13.5" thickBot="1">
      <c r="C4" s="2" t="s">
        <v>3</v>
      </c>
      <c r="D4" s="5"/>
    </row>
    <row r="5" spans="2:9" ht="13.5" thickBot="1">
      <c r="B5" s="6" t="s">
        <v>4</v>
      </c>
      <c r="C5" s="7" t="s">
        <v>5</v>
      </c>
      <c r="D5" s="7" t="s">
        <v>6</v>
      </c>
      <c r="E5" s="7" t="s">
        <v>7</v>
      </c>
      <c r="F5" s="8" t="s">
        <v>8</v>
      </c>
      <c r="G5" s="9" t="s">
        <v>9</v>
      </c>
      <c r="H5" s="10" t="s">
        <v>10</v>
      </c>
      <c r="I5" s="11"/>
    </row>
    <row r="6" spans="2:9" ht="13.5" thickTop="1">
      <c r="B6" s="12"/>
      <c r="C6" s="13" t="s">
        <v>11</v>
      </c>
      <c r="D6" s="14"/>
      <c r="E6" s="15"/>
      <c r="F6" s="15"/>
      <c r="G6" s="16"/>
      <c r="H6" s="17"/>
      <c r="I6" s="11"/>
    </row>
    <row r="7" spans="2:9">
      <c r="B7" s="18"/>
      <c r="C7" s="19" t="s">
        <v>12</v>
      </c>
      <c r="D7" s="20" t="s">
        <v>13</v>
      </c>
      <c r="E7" s="21">
        <v>1</v>
      </c>
      <c r="F7" s="21"/>
      <c r="G7" s="22"/>
      <c r="H7" s="23"/>
      <c r="I7" s="11"/>
    </row>
    <row r="8" spans="2:9">
      <c r="B8" s="12"/>
      <c r="C8" s="24" t="s">
        <v>14</v>
      </c>
      <c r="D8" s="14"/>
      <c r="E8" s="15"/>
      <c r="F8" s="15"/>
      <c r="G8" s="16"/>
      <c r="H8" s="17"/>
    </row>
    <row r="9" spans="2:9">
      <c r="B9" s="12"/>
      <c r="C9" s="24" t="s">
        <v>15</v>
      </c>
      <c r="D9" s="14"/>
      <c r="E9" s="15"/>
      <c r="F9" s="15"/>
      <c r="G9" s="16"/>
      <c r="H9" s="17"/>
    </row>
    <row r="10" spans="2:9">
      <c r="B10" s="18"/>
      <c r="C10" s="19" t="s">
        <v>16</v>
      </c>
      <c r="D10" s="25" t="s">
        <v>17</v>
      </c>
      <c r="E10" s="21">
        <v>26</v>
      </c>
      <c r="F10" s="21">
        <v>0</v>
      </c>
      <c r="G10" s="26"/>
      <c r="H10" s="23"/>
    </row>
    <row r="11" spans="2:9">
      <c r="B11" s="18"/>
      <c r="C11" s="27" t="s">
        <v>18</v>
      </c>
      <c r="D11" s="25" t="s">
        <v>17</v>
      </c>
      <c r="E11" s="21">
        <v>25</v>
      </c>
      <c r="F11" s="21">
        <v>0</v>
      </c>
      <c r="G11" s="22"/>
      <c r="H11" s="23"/>
    </row>
    <row r="12" spans="2:9">
      <c r="B12" s="18"/>
      <c r="C12" s="28" t="s">
        <v>19</v>
      </c>
      <c r="D12" s="25" t="s">
        <v>17</v>
      </c>
      <c r="E12" s="21">
        <v>134</v>
      </c>
      <c r="F12" s="21">
        <v>0</v>
      </c>
      <c r="G12" s="22"/>
      <c r="H12" s="23"/>
    </row>
    <row r="13" spans="2:9">
      <c r="B13" s="18"/>
      <c r="C13" s="28" t="s">
        <v>20</v>
      </c>
      <c r="D13" s="25" t="s">
        <v>17</v>
      </c>
      <c r="E13" s="21">
        <v>68</v>
      </c>
      <c r="F13" s="21"/>
      <c r="G13" s="22"/>
      <c r="H13" s="23"/>
    </row>
    <row r="14" spans="2:9">
      <c r="B14" s="29"/>
      <c r="C14" s="30" t="s">
        <v>21</v>
      </c>
      <c r="D14" s="31" t="s">
        <v>22</v>
      </c>
      <c r="E14" s="32">
        <f>4-1</f>
        <v>3</v>
      </c>
      <c r="F14" s="33">
        <v>0</v>
      </c>
      <c r="G14" s="34"/>
      <c r="H14" s="35"/>
    </row>
    <row r="15" spans="2:9">
      <c r="B15" s="29"/>
      <c r="C15" s="30" t="s">
        <v>23</v>
      </c>
      <c r="D15" s="31" t="s">
        <v>22</v>
      </c>
      <c r="E15" s="33">
        <v>5</v>
      </c>
      <c r="F15" s="33"/>
      <c r="G15" s="34"/>
      <c r="H15" s="36"/>
    </row>
    <row r="16" spans="2:9">
      <c r="B16" s="12"/>
      <c r="C16" s="37"/>
      <c r="D16" s="14"/>
      <c r="E16" s="15"/>
      <c r="F16" s="15"/>
      <c r="G16" s="16"/>
      <c r="H16" s="17"/>
    </row>
    <row r="17" spans="2:15">
      <c r="B17" s="12"/>
      <c r="C17" s="24" t="s">
        <v>24</v>
      </c>
      <c r="D17" s="14"/>
      <c r="E17" s="15"/>
      <c r="F17" s="15"/>
      <c r="G17" s="16"/>
      <c r="H17" s="17"/>
    </row>
    <row r="18" spans="2:15">
      <c r="B18" s="18"/>
      <c r="C18" s="28" t="s">
        <v>25</v>
      </c>
      <c r="D18" s="20" t="s">
        <v>26</v>
      </c>
      <c r="E18" s="21">
        <v>14</v>
      </c>
      <c r="F18" s="21">
        <v>0</v>
      </c>
      <c r="G18" s="22"/>
      <c r="H18" s="23"/>
      <c r="J18" s="38"/>
    </row>
    <row r="19" spans="2:15">
      <c r="B19" s="29"/>
      <c r="C19" s="30" t="s">
        <v>27</v>
      </c>
      <c r="D19" s="31" t="s">
        <v>28</v>
      </c>
      <c r="E19" s="33">
        <v>1</v>
      </c>
      <c r="F19" s="33">
        <v>27</v>
      </c>
      <c r="G19" s="34"/>
      <c r="H19" s="36"/>
      <c r="I19" s="39"/>
      <c r="J19" s="38"/>
      <c r="K19" s="1"/>
      <c r="M19" s="1"/>
    </row>
    <row r="20" spans="2:15">
      <c r="B20" s="18"/>
      <c r="C20" s="28" t="s">
        <v>29</v>
      </c>
      <c r="D20" s="25" t="s">
        <v>28</v>
      </c>
      <c r="E20" s="21">
        <f>F20-19</f>
        <v>4</v>
      </c>
      <c r="F20" s="33">
        <v>23</v>
      </c>
      <c r="G20" s="22"/>
      <c r="H20" s="23"/>
      <c r="M20" s="1"/>
      <c r="O20">
        <f>7+12</f>
        <v>19</v>
      </c>
    </row>
    <row r="21" spans="2:15">
      <c r="B21" s="12"/>
      <c r="C21" s="37"/>
      <c r="D21" s="14"/>
      <c r="E21" s="15"/>
      <c r="F21" s="15"/>
      <c r="G21" s="16"/>
      <c r="H21" s="17"/>
    </row>
    <row r="22" spans="2:15">
      <c r="B22" s="12"/>
      <c r="C22" s="24" t="s">
        <v>30</v>
      </c>
      <c r="D22" s="14"/>
      <c r="E22" s="15"/>
      <c r="F22" s="15"/>
      <c r="G22" s="16"/>
      <c r="H22" s="17"/>
    </row>
    <row r="23" spans="2:15">
      <c r="B23" s="29"/>
      <c r="C23" s="30" t="s">
        <v>31</v>
      </c>
      <c r="D23" s="31" t="s">
        <v>28</v>
      </c>
      <c r="E23" s="33">
        <v>44</v>
      </c>
      <c r="F23" s="33"/>
      <c r="G23" s="34"/>
      <c r="H23" s="36"/>
    </row>
    <row r="24" spans="2:15">
      <c r="B24" s="18"/>
      <c r="C24" s="19" t="s">
        <v>32</v>
      </c>
      <c r="D24" s="25" t="s">
        <v>28</v>
      </c>
      <c r="E24" s="40">
        <v>28</v>
      </c>
      <c r="F24" s="33">
        <v>19</v>
      </c>
      <c r="G24" s="22"/>
      <c r="H24" s="23"/>
      <c r="I24" s="39"/>
      <c r="J24" s="38"/>
    </row>
    <row r="25" spans="2:15">
      <c r="B25" s="18"/>
      <c r="C25" s="28" t="s">
        <v>33</v>
      </c>
      <c r="D25" s="25" t="s">
        <v>28</v>
      </c>
      <c r="E25" s="21">
        <v>12</v>
      </c>
      <c r="F25" s="21">
        <v>0</v>
      </c>
      <c r="G25" s="22"/>
      <c r="H25" s="23"/>
      <c r="J25" s="38"/>
    </row>
    <row r="26" spans="2:15">
      <c r="B26" s="29"/>
      <c r="C26" s="41" t="s">
        <v>34</v>
      </c>
      <c r="D26" s="42" t="s">
        <v>28</v>
      </c>
      <c r="E26" s="33"/>
      <c r="F26" s="33">
        <v>8</v>
      </c>
      <c r="G26" s="34"/>
      <c r="H26" s="36"/>
    </row>
    <row r="27" spans="2:15">
      <c r="B27" s="29"/>
      <c r="C27" s="41" t="s">
        <v>35</v>
      </c>
      <c r="D27" s="31" t="s">
        <v>36</v>
      </c>
      <c r="E27" s="33">
        <f>'[1]Material list '!C32</f>
        <v>7</v>
      </c>
      <c r="F27" s="33"/>
      <c r="G27" s="34"/>
      <c r="H27" s="36"/>
    </row>
    <row r="28" spans="2:15">
      <c r="B28" s="29"/>
      <c r="C28" s="43" t="s">
        <v>37</v>
      </c>
      <c r="D28" s="31"/>
      <c r="E28" s="33"/>
      <c r="F28" s="33"/>
      <c r="G28" s="34"/>
      <c r="H28" s="36"/>
    </row>
    <row r="29" spans="2:15">
      <c r="B29" s="12"/>
      <c r="C29" s="37"/>
      <c r="D29" s="14"/>
      <c r="E29" s="15"/>
      <c r="F29" s="15"/>
      <c r="G29" s="16"/>
      <c r="H29" s="17"/>
    </row>
    <row r="30" spans="2:15">
      <c r="B30" s="12"/>
      <c r="C30" s="24" t="s">
        <v>38</v>
      </c>
      <c r="D30" s="14"/>
      <c r="E30" s="15"/>
      <c r="F30" s="15"/>
      <c r="G30" s="16"/>
      <c r="H30" s="17"/>
    </row>
    <row r="31" spans="2:15">
      <c r="B31" s="18"/>
      <c r="C31" s="28" t="s">
        <v>39</v>
      </c>
      <c r="D31" s="25" t="s">
        <v>40</v>
      </c>
      <c r="E31" s="21">
        <f>133-27</f>
        <v>106</v>
      </c>
      <c r="F31" s="21"/>
      <c r="G31" s="22"/>
      <c r="H31" s="23"/>
    </row>
    <row r="32" spans="2:15">
      <c r="B32" s="29"/>
      <c r="C32" s="30" t="s">
        <v>41</v>
      </c>
      <c r="D32" s="31" t="s">
        <v>40</v>
      </c>
      <c r="E32" s="33">
        <v>120</v>
      </c>
      <c r="F32" s="33"/>
      <c r="G32" s="34"/>
      <c r="H32" s="36"/>
    </row>
    <row r="33" spans="2:9">
      <c r="B33" s="29"/>
      <c r="C33" s="30" t="s">
        <v>42</v>
      </c>
      <c r="D33" s="31" t="s">
        <v>22</v>
      </c>
      <c r="E33" s="33">
        <v>3</v>
      </c>
      <c r="F33" s="33"/>
      <c r="G33" s="34"/>
      <c r="H33" s="36"/>
    </row>
    <row r="34" spans="2:9">
      <c r="B34" s="12"/>
      <c r="C34" s="37"/>
      <c r="D34" s="14"/>
      <c r="E34" s="15"/>
      <c r="F34" s="15"/>
      <c r="G34" s="16"/>
      <c r="H34" s="17"/>
    </row>
    <row r="35" spans="2:9">
      <c r="B35" s="12"/>
      <c r="C35" s="37"/>
      <c r="D35" s="14"/>
      <c r="E35" s="15"/>
      <c r="F35" s="15"/>
      <c r="G35" s="16"/>
      <c r="H35" s="17"/>
    </row>
    <row r="36" spans="2:9">
      <c r="B36" s="12"/>
      <c r="C36" s="24" t="s">
        <v>43</v>
      </c>
      <c r="D36" s="14"/>
      <c r="E36" s="15"/>
      <c r="F36" s="15"/>
      <c r="G36" s="16"/>
      <c r="H36" s="17"/>
    </row>
    <row r="37" spans="2:9">
      <c r="B37" s="12"/>
      <c r="C37" s="24" t="s">
        <v>44</v>
      </c>
      <c r="D37" s="14"/>
      <c r="E37" s="15"/>
      <c r="F37" s="15"/>
      <c r="G37" s="16"/>
      <c r="H37" s="17"/>
    </row>
    <row r="38" spans="2:9">
      <c r="B38" s="18"/>
      <c r="C38" s="28" t="s">
        <v>45</v>
      </c>
      <c r="D38" s="25" t="s">
        <v>28</v>
      </c>
      <c r="E38" s="21">
        <v>2</v>
      </c>
      <c r="F38" s="44">
        <v>3</v>
      </c>
      <c r="G38" s="22"/>
      <c r="H38" s="23"/>
    </row>
    <row r="39" spans="2:9">
      <c r="B39" s="18"/>
      <c r="C39" s="27" t="s">
        <v>46</v>
      </c>
      <c r="D39" s="25" t="s">
        <v>28</v>
      </c>
      <c r="E39" s="21">
        <v>8</v>
      </c>
      <c r="F39" s="21">
        <v>0</v>
      </c>
      <c r="G39" s="22"/>
      <c r="H39" s="23"/>
    </row>
    <row r="40" spans="2:9">
      <c r="B40" s="18"/>
      <c r="C40" s="28" t="s">
        <v>47</v>
      </c>
      <c r="D40" s="25" t="s">
        <v>28</v>
      </c>
      <c r="E40" s="21">
        <v>3</v>
      </c>
      <c r="F40" s="21">
        <v>0</v>
      </c>
      <c r="G40" s="22"/>
      <c r="H40" s="23"/>
    </row>
    <row r="41" spans="2:9">
      <c r="B41" s="29"/>
      <c r="C41" s="30" t="s">
        <v>48</v>
      </c>
      <c r="D41" s="31" t="s">
        <v>28</v>
      </c>
      <c r="E41" s="33">
        <f>'[1]Material list '!C51</f>
        <v>2</v>
      </c>
      <c r="F41" s="33">
        <v>28</v>
      </c>
      <c r="G41" s="34"/>
      <c r="H41" s="36"/>
      <c r="I41" s="1"/>
    </row>
    <row r="42" spans="2:9">
      <c r="B42" s="18"/>
      <c r="C42" s="28" t="s">
        <v>49</v>
      </c>
      <c r="D42" s="25" t="s">
        <v>28</v>
      </c>
      <c r="E42" s="21">
        <f>58-10-6</f>
        <v>42</v>
      </c>
      <c r="F42" s="21">
        <v>10</v>
      </c>
      <c r="G42" s="22"/>
      <c r="H42" s="23"/>
    </row>
    <row r="43" spans="2:9">
      <c r="B43" s="18"/>
      <c r="C43" s="28" t="s">
        <v>50</v>
      </c>
      <c r="D43" s="25" t="s">
        <v>28</v>
      </c>
      <c r="E43" s="21">
        <f>21-14</f>
        <v>7</v>
      </c>
      <c r="F43" s="21">
        <v>21</v>
      </c>
      <c r="G43" s="22"/>
      <c r="H43" s="23"/>
    </row>
    <row r="44" spans="2:9">
      <c r="B44" s="18"/>
      <c r="C44" s="28" t="s">
        <v>51</v>
      </c>
      <c r="D44" s="25" t="s">
        <v>28</v>
      </c>
      <c r="E44" s="21">
        <f>26-F44</f>
        <v>3</v>
      </c>
      <c r="F44" s="21">
        <v>23</v>
      </c>
      <c r="G44" s="22"/>
      <c r="H44" s="23"/>
    </row>
    <row r="45" spans="2:9">
      <c r="B45" s="18"/>
      <c r="C45" s="28" t="s">
        <v>52</v>
      </c>
      <c r="D45" s="25" t="s">
        <v>28</v>
      </c>
      <c r="E45" s="21">
        <v>3</v>
      </c>
      <c r="F45" s="21">
        <v>0</v>
      </c>
      <c r="G45" s="22"/>
      <c r="H45" s="23"/>
    </row>
    <row r="46" spans="2:9">
      <c r="B46" s="29"/>
      <c r="C46" s="41" t="s">
        <v>53</v>
      </c>
      <c r="D46" s="42" t="s">
        <v>28</v>
      </c>
      <c r="E46" s="33"/>
      <c r="F46" s="33">
        <v>27</v>
      </c>
      <c r="G46" s="34"/>
      <c r="H46" s="36"/>
      <c r="I46" s="33"/>
    </row>
    <row r="47" spans="2:9">
      <c r="B47" s="18"/>
      <c r="C47" s="28" t="s">
        <v>54</v>
      </c>
      <c r="D47" s="25" t="s">
        <v>28</v>
      </c>
      <c r="E47" s="21">
        <f>2-F47</f>
        <v>1</v>
      </c>
      <c r="F47" s="21">
        <v>1</v>
      </c>
      <c r="G47" s="22"/>
      <c r="H47" s="23"/>
    </row>
    <row r="48" spans="2:9">
      <c r="B48" s="12"/>
      <c r="C48" s="37"/>
      <c r="D48" s="14"/>
      <c r="E48" s="15"/>
      <c r="F48" s="15"/>
      <c r="G48" s="16"/>
      <c r="H48" s="17"/>
    </row>
    <row r="49" spans="2:8">
      <c r="B49" s="12"/>
      <c r="C49" s="24" t="s">
        <v>55</v>
      </c>
      <c r="D49" s="14"/>
      <c r="E49" s="15"/>
      <c r="F49" s="15"/>
      <c r="G49" s="16"/>
      <c r="H49" s="17"/>
    </row>
    <row r="50" spans="2:8">
      <c r="B50" s="12"/>
      <c r="C50" s="24" t="s">
        <v>44</v>
      </c>
      <c r="D50" s="14"/>
      <c r="E50" s="15"/>
      <c r="F50" s="15"/>
      <c r="G50" s="16"/>
      <c r="H50" s="17"/>
    </row>
    <row r="51" spans="2:8">
      <c r="B51" s="18"/>
      <c r="C51" s="28" t="s">
        <v>56</v>
      </c>
      <c r="D51" s="25" t="s">
        <v>28</v>
      </c>
      <c r="E51" s="21">
        <v>3</v>
      </c>
      <c r="F51" s="21">
        <v>0</v>
      </c>
      <c r="G51" s="22"/>
      <c r="H51" s="23"/>
    </row>
    <row r="52" spans="2:8">
      <c r="B52" s="18"/>
      <c r="C52" s="28" t="s">
        <v>57</v>
      </c>
      <c r="D52" s="25" t="s">
        <v>28</v>
      </c>
      <c r="E52" s="21">
        <v>15</v>
      </c>
      <c r="F52" s="21">
        <v>0</v>
      </c>
      <c r="G52" s="22"/>
      <c r="H52" s="23"/>
    </row>
    <row r="53" spans="2:8">
      <c r="B53" s="18"/>
      <c r="C53" s="28" t="s">
        <v>58</v>
      </c>
      <c r="D53" s="25" t="s">
        <v>28</v>
      </c>
      <c r="E53" s="21">
        <v>18</v>
      </c>
      <c r="F53" s="21">
        <v>0</v>
      </c>
      <c r="G53" s="22"/>
      <c r="H53" s="23"/>
    </row>
    <row r="54" spans="2:8">
      <c r="B54" s="18"/>
      <c r="C54" s="19" t="s">
        <v>59</v>
      </c>
      <c r="D54" s="25" t="s">
        <v>28</v>
      </c>
      <c r="E54" s="21">
        <v>18</v>
      </c>
      <c r="F54" s="21">
        <v>0</v>
      </c>
      <c r="G54" s="22"/>
      <c r="H54" s="23"/>
    </row>
    <row r="55" spans="2:8">
      <c r="B55" s="18"/>
      <c r="C55" s="28" t="s">
        <v>60</v>
      </c>
      <c r="D55" s="25" t="s">
        <v>28</v>
      </c>
      <c r="E55" s="21">
        <v>7</v>
      </c>
      <c r="F55" s="21">
        <v>0</v>
      </c>
      <c r="G55" s="22"/>
      <c r="H55" s="23"/>
    </row>
    <row r="56" spans="2:8">
      <c r="B56" s="18"/>
      <c r="C56" s="45" t="s">
        <v>61</v>
      </c>
      <c r="D56" s="25" t="s">
        <v>36</v>
      </c>
      <c r="E56" s="21">
        <v>15</v>
      </c>
      <c r="F56" s="21"/>
      <c r="G56" s="22"/>
      <c r="H56" s="46"/>
    </row>
    <row r="57" spans="2:8" hidden="1" outlineLevel="1">
      <c r="B57" s="29"/>
      <c r="C57" s="41" t="s">
        <v>62</v>
      </c>
      <c r="D57" s="42" t="s">
        <v>28</v>
      </c>
      <c r="E57" s="33"/>
      <c r="F57" s="33"/>
      <c r="G57" s="34"/>
      <c r="H57" s="36"/>
    </row>
    <row r="58" spans="2:8" hidden="1" outlineLevel="1">
      <c r="B58" s="29"/>
      <c r="C58" s="41" t="s">
        <v>63</v>
      </c>
      <c r="D58" s="42"/>
      <c r="E58" s="33"/>
      <c r="F58" s="33"/>
      <c r="G58" s="34"/>
      <c r="H58" s="36"/>
    </row>
    <row r="59" spans="2:8" collapsed="1">
      <c r="B59" s="12"/>
      <c r="C59" s="24" t="s">
        <v>64</v>
      </c>
      <c r="D59" s="14"/>
      <c r="E59" s="15"/>
      <c r="F59" s="15"/>
      <c r="G59" s="16"/>
      <c r="H59" s="17"/>
    </row>
    <row r="60" spans="2:8">
      <c r="B60" s="18"/>
      <c r="C60" s="47" t="s">
        <v>65</v>
      </c>
      <c r="D60" s="25" t="s">
        <v>36</v>
      </c>
      <c r="E60" s="21">
        <v>26</v>
      </c>
      <c r="F60" s="21"/>
      <c r="G60" s="22"/>
      <c r="H60" s="23"/>
    </row>
    <row r="61" spans="2:8">
      <c r="B61" s="18"/>
      <c r="C61" s="48" t="s">
        <v>66</v>
      </c>
      <c r="D61" s="25" t="s">
        <v>36</v>
      </c>
      <c r="E61" s="21">
        <v>42</v>
      </c>
      <c r="F61" s="21"/>
      <c r="G61" s="22"/>
      <c r="H61" s="23"/>
    </row>
    <row r="62" spans="2:8" hidden="1" outlineLevel="2">
      <c r="B62" s="29"/>
      <c r="C62" s="49" t="s">
        <v>67</v>
      </c>
      <c r="D62" s="42" t="s">
        <v>36</v>
      </c>
      <c r="E62" s="33"/>
      <c r="F62" s="33">
        <v>18</v>
      </c>
      <c r="G62" s="34"/>
      <c r="H62" s="36"/>
    </row>
    <row r="63" spans="2:8" collapsed="1">
      <c r="B63" s="18"/>
      <c r="C63" s="48" t="s">
        <v>68</v>
      </c>
      <c r="D63" s="25" t="s">
        <v>22</v>
      </c>
      <c r="E63" s="21">
        <v>1</v>
      </c>
      <c r="F63" s="33">
        <v>4</v>
      </c>
      <c r="G63" s="22"/>
      <c r="H63" s="23"/>
    </row>
    <row r="64" spans="2:8">
      <c r="B64" s="12"/>
      <c r="C64" s="48" t="s">
        <v>69</v>
      </c>
      <c r="D64" s="14"/>
      <c r="E64" s="15"/>
      <c r="F64" s="15"/>
      <c r="G64" s="16"/>
      <c r="H64" s="17"/>
    </row>
    <row r="65" spans="2:9">
      <c r="B65" s="18"/>
      <c r="C65" s="47" t="s">
        <v>70</v>
      </c>
      <c r="D65" s="25" t="s">
        <v>71</v>
      </c>
      <c r="E65" s="21">
        <v>5</v>
      </c>
      <c r="F65" s="21"/>
      <c r="G65" s="22"/>
      <c r="H65" s="23"/>
    </row>
    <row r="66" spans="2:9">
      <c r="B66" s="18"/>
      <c r="C66" s="47" t="s">
        <v>72</v>
      </c>
      <c r="D66" s="25" t="s">
        <v>71</v>
      </c>
      <c r="E66" s="21">
        <v>12</v>
      </c>
      <c r="F66" s="21"/>
      <c r="G66" s="22"/>
      <c r="H66" s="23"/>
    </row>
    <row r="67" spans="2:9">
      <c r="B67" s="18"/>
      <c r="C67" s="48" t="s">
        <v>73</v>
      </c>
      <c r="D67" s="25" t="s">
        <v>71</v>
      </c>
      <c r="E67" s="21">
        <v>17</v>
      </c>
      <c r="F67" s="21"/>
      <c r="G67" s="26"/>
      <c r="H67" s="23"/>
    </row>
    <row r="68" spans="2:9">
      <c r="B68" s="18"/>
      <c r="C68" s="48" t="s">
        <v>74</v>
      </c>
      <c r="D68" s="25" t="s">
        <v>75</v>
      </c>
      <c r="E68" s="21">
        <v>8</v>
      </c>
      <c r="F68" s="21"/>
      <c r="G68" s="22"/>
      <c r="H68" s="23"/>
    </row>
    <row r="69" spans="2:9">
      <c r="B69" s="18"/>
      <c r="C69" s="28" t="s">
        <v>76</v>
      </c>
      <c r="D69" s="25" t="s">
        <v>28</v>
      </c>
      <c r="E69" s="21">
        <v>1</v>
      </c>
      <c r="F69" s="21"/>
      <c r="G69" s="22"/>
      <c r="H69" s="23"/>
    </row>
    <row r="70" spans="2:9">
      <c r="B70" s="18"/>
      <c r="C70" s="28" t="s">
        <v>77</v>
      </c>
      <c r="D70" s="25" t="s">
        <v>40</v>
      </c>
      <c r="E70" s="21">
        <v>3</v>
      </c>
      <c r="F70" s="21"/>
      <c r="G70" s="22"/>
      <c r="H70" s="23"/>
    </row>
    <row r="71" spans="2:9" hidden="1" outlineLevel="1">
      <c r="B71" s="29"/>
      <c r="C71" s="30" t="s">
        <v>78</v>
      </c>
      <c r="D71" s="31" t="s">
        <v>40</v>
      </c>
      <c r="E71" s="33">
        <v>3</v>
      </c>
      <c r="F71" s="33">
        <v>13</v>
      </c>
      <c r="G71" s="34"/>
      <c r="H71" s="35"/>
    </row>
    <row r="72" spans="2:9" collapsed="1">
      <c r="B72" s="18"/>
      <c r="C72" s="28" t="s">
        <v>79</v>
      </c>
      <c r="D72" s="25" t="s">
        <v>40</v>
      </c>
      <c r="E72" s="21">
        <v>5</v>
      </c>
      <c r="F72" s="21"/>
      <c r="G72" s="22"/>
      <c r="H72" s="23"/>
    </row>
    <row r="73" spans="2:9">
      <c r="B73" s="18"/>
      <c r="C73" s="28" t="s">
        <v>80</v>
      </c>
      <c r="D73" s="25" t="s">
        <v>81</v>
      </c>
      <c r="E73" s="21">
        <v>10</v>
      </c>
      <c r="F73" s="21"/>
      <c r="G73" s="22"/>
      <c r="H73" s="23"/>
    </row>
    <row r="74" spans="2:9">
      <c r="B74" s="18"/>
      <c r="C74" s="50" t="s">
        <v>82</v>
      </c>
      <c r="D74" s="50" t="s">
        <v>83</v>
      </c>
      <c r="E74" s="51">
        <v>15</v>
      </c>
      <c r="F74" s="51"/>
      <c r="G74" s="22"/>
      <c r="H74" s="23"/>
    </row>
    <row r="75" spans="2:9">
      <c r="B75" s="18"/>
      <c r="C75" s="50" t="s">
        <v>84</v>
      </c>
      <c r="D75" s="50" t="s">
        <v>85</v>
      </c>
      <c r="E75" s="51">
        <v>18</v>
      </c>
      <c r="F75" s="51"/>
      <c r="G75" s="22"/>
      <c r="H75" s="23"/>
    </row>
    <row r="76" spans="2:9">
      <c r="B76" s="12"/>
      <c r="C76" s="52"/>
      <c r="D76" s="52"/>
      <c r="E76" s="53"/>
      <c r="F76" s="53"/>
      <c r="G76" s="16"/>
      <c r="H76" s="17"/>
    </row>
    <row r="77" spans="2:9">
      <c r="B77" s="12"/>
      <c r="C77" s="24" t="s">
        <v>86</v>
      </c>
      <c r="D77" s="14"/>
      <c r="E77" s="15"/>
      <c r="F77" s="15"/>
      <c r="G77" s="16"/>
      <c r="H77" s="17"/>
    </row>
    <row r="78" spans="2:9">
      <c r="B78" s="18"/>
      <c r="C78" s="47" t="s">
        <v>87</v>
      </c>
      <c r="D78" s="25" t="s">
        <v>40</v>
      </c>
      <c r="E78" s="21">
        <v>2</v>
      </c>
      <c r="F78" s="21">
        <v>0</v>
      </c>
      <c r="G78" s="22"/>
      <c r="H78" s="23"/>
    </row>
    <row r="79" spans="2:9">
      <c r="B79" s="18"/>
      <c r="C79" s="47" t="s">
        <v>88</v>
      </c>
      <c r="D79" s="20" t="s">
        <v>40</v>
      </c>
      <c r="E79" s="21">
        <v>2</v>
      </c>
      <c r="F79" s="21">
        <v>0</v>
      </c>
      <c r="G79" s="22"/>
      <c r="H79" s="23"/>
    </row>
    <row r="80" spans="2:9" hidden="1" outlineLevel="1">
      <c r="B80" s="29"/>
      <c r="C80" s="49" t="s">
        <v>89</v>
      </c>
      <c r="D80" s="31" t="s">
        <v>40</v>
      </c>
      <c r="E80" s="54">
        <v>3</v>
      </c>
      <c r="F80" s="32">
        <f>9-3</f>
        <v>6</v>
      </c>
      <c r="G80" s="34"/>
      <c r="H80" s="36"/>
      <c r="I80" s="1"/>
    </row>
    <row r="81" spans="2:8" collapsed="1">
      <c r="B81" s="18"/>
      <c r="C81" s="48" t="s">
        <v>90</v>
      </c>
      <c r="D81" s="25" t="s">
        <v>91</v>
      </c>
      <c r="E81" s="21">
        <f>'[1]Material list '!C80</f>
        <v>21</v>
      </c>
      <c r="F81" s="21"/>
      <c r="G81" s="22"/>
      <c r="H81" s="23"/>
    </row>
    <row r="82" spans="2:8">
      <c r="B82" s="18"/>
      <c r="C82" s="48" t="s">
        <v>92</v>
      </c>
      <c r="D82" s="25" t="s">
        <v>40</v>
      </c>
      <c r="E82" s="21">
        <v>10</v>
      </c>
      <c r="F82" s="21"/>
      <c r="G82" s="22"/>
      <c r="H82" s="23"/>
    </row>
    <row r="83" spans="2:8">
      <c r="B83" s="18"/>
      <c r="C83" s="19" t="s">
        <v>93</v>
      </c>
      <c r="D83" s="25" t="s">
        <v>94</v>
      </c>
      <c r="E83" s="21">
        <f>12-F83</f>
        <v>8</v>
      </c>
      <c r="F83" s="33">
        <f>8-4</f>
        <v>4</v>
      </c>
      <c r="G83" s="22"/>
      <c r="H83" s="23"/>
    </row>
    <row r="84" spans="2:8">
      <c r="B84" s="18"/>
      <c r="C84" s="19" t="s">
        <v>95</v>
      </c>
      <c r="D84" s="25" t="s">
        <v>94</v>
      </c>
      <c r="E84" s="21">
        <v>3</v>
      </c>
      <c r="F84" s="21"/>
      <c r="G84" s="22"/>
      <c r="H84" s="23"/>
    </row>
    <row r="85" spans="2:8" hidden="1" outlineLevel="1">
      <c r="B85" s="29"/>
      <c r="C85" s="30" t="s">
        <v>96</v>
      </c>
      <c r="D85" s="31" t="s">
        <v>97</v>
      </c>
      <c r="E85" s="33">
        <v>100</v>
      </c>
      <c r="F85" s="54">
        <f>260-100</f>
        <v>160</v>
      </c>
      <c r="G85" s="34"/>
      <c r="H85" s="36"/>
    </row>
    <row r="86" spans="2:8" collapsed="1">
      <c r="B86" s="18"/>
      <c r="C86" s="19" t="s">
        <v>98</v>
      </c>
      <c r="D86" s="25" t="s">
        <v>36</v>
      </c>
      <c r="E86" s="21">
        <v>5</v>
      </c>
      <c r="F86" s="21"/>
      <c r="G86" s="22"/>
      <c r="H86" s="23"/>
    </row>
    <row r="87" spans="2:8" hidden="1" outlineLevel="1">
      <c r="B87" s="29"/>
      <c r="C87" s="49" t="s">
        <v>99</v>
      </c>
      <c r="D87" s="42" t="s">
        <v>100</v>
      </c>
      <c r="E87" s="33"/>
      <c r="F87" s="33">
        <v>7</v>
      </c>
      <c r="G87" s="34"/>
      <c r="H87" s="36"/>
    </row>
    <row r="88" spans="2:8" collapsed="1">
      <c r="B88" s="12"/>
      <c r="C88" s="24" t="s">
        <v>101</v>
      </c>
      <c r="D88" s="14"/>
      <c r="E88" s="15"/>
      <c r="F88" s="15"/>
      <c r="G88" s="16"/>
      <c r="H88" s="17"/>
    </row>
    <row r="89" spans="2:8">
      <c r="B89" s="18"/>
      <c r="C89" s="48" t="s">
        <v>102</v>
      </c>
      <c r="D89" s="25" t="s">
        <v>40</v>
      </c>
      <c r="E89" s="21">
        <v>1</v>
      </c>
      <c r="F89" s="21">
        <v>0</v>
      </c>
      <c r="G89" s="22"/>
      <c r="H89" s="23"/>
    </row>
    <row r="90" spans="2:8" collapsed="1">
      <c r="B90" s="18"/>
      <c r="C90" s="48" t="s">
        <v>103</v>
      </c>
      <c r="D90" s="25"/>
      <c r="E90" s="21"/>
      <c r="F90" s="21"/>
      <c r="G90" s="22"/>
      <c r="H90" s="46"/>
    </row>
    <row r="91" spans="2:8" collapsed="1">
      <c r="B91" s="18"/>
      <c r="C91" s="48" t="s">
        <v>104</v>
      </c>
      <c r="D91" s="25" t="s">
        <v>40</v>
      </c>
      <c r="E91" s="21">
        <v>4</v>
      </c>
      <c r="F91" s="21">
        <v>0</v>
      </c>
      <c r="G91" s="22"/>
      <c r="H91" s="46"/>
    </row>
    <row r="92" spans="2:8">
      <c r="B92" s="18"/>
      <c r="C92" s="48" t="s">
        <v>105</v>
      </c>
      <c r="D92" s="25" t="s">
        <v>40</v>
      </c>
      <c r="E92" s="21">
        <v>4</v>
      </c>
      <c r="F92" s="21"/>
      <c r="G92" s="22"/>
      <c r="H92" s="23"/>
    </row>
    <row r="93" spans="2:8">
      <c r="B93" s="18"/>
      <c r="C93" s="47" t="s">
        <v>106</v>
      </c>
      <c r="D93" s="25" t="s">
        <v>40</v>
      </c>
      <c r="E93" s="21">
        <v>1</v>
      </c>
      <c r="F93" s="21"/>
      <c r="G93" s="22"/>
      <c r="H93" s="23"/>
    </row>
    <row r="94" spans="2:8">
      <c r="B94" s="18"/>
      <c r="C94" s="48" t="s">
        <v>107</v>
      </c>
      <c r="D94" s="25" t="s">
        <v>40</v>
      </c>
      <c r="E94" s="21">
        <v>3</v>
      </c>
      <c r="F94" s="21"/>
      <c r="G94" s="22"/>
      <c r="H94" s="23"/>
    </row>
    <row r="95" spans="2:8">
      <c r="B95" s="18"/>
      <c r="C95" s="48" t="s">
        <v>108</v>
      </c>
      <c r="D95" s="55" t="s">
        <v>40</v>
      </c>
      <c r="E95" s="21">
        <v>3</v>
      </c>
      <c r="F95" s="21"/>
      <c r="G95" s="22"/>
      <c r="H95" s="23"/>
    </row>
    <row r="96" spans="2:8">
      <c r="B96" s="56"/>
      <c r="C96" s="48" t="s">
        <v>109</v>
      </c>
      <c r="D96" s="48" t="s">
        <v>110</v>
      </c>
      <c r="E96" s="57">
        <v>1</v>
      </c>
      <c r="F96" s="57"/>
      <c r="G96" s="22"/>
      <c r="H96" s="23"/>
    </row>
    <row r="97" spans="2:8">
      <c r="B97" s="56"/>
      <c r="C97" s="48" t="s">
        <v>111</v>
      </c>
      <c r="D97" s="48" t="s">
        <v>40</v>
      </c>
      <c r="E97" s="57">
        <v>1</v>
      </c>
      <c r="F97" s="57"/>
      <c r="G97" s="22"/>
      <c r="H97" s="23"/>
    </row>
    <row r="98" spans="2:8">
      <c r="B98" s="56"/>
      <c r="C98" s="48" t="s">
        <v>112</v>
      </c>
      <c r="D98" s="48" t="s">
        <v>40</v>
      </c>
      <c r="E98" s="57">
        <v>1</v>
      </c>
      <c r="F98" s="57"/>
      <c r="G98" s="22"/>
      <c r="H98" s="23"/>
    </row>
    <row r="99" spans="2:8">
      <c r="B99" s="58"/>
      <c r="C99" s="59"/>
      <c r="D99" s="59"/>
      <c r="E99" s="60"/>
      <c r="F99" s="60"/>
      <c r="G99" s="16"/>
      <c r="H99" s="17"/>
    </row>
    <row r="100" spans="2:8">
      <c r="B100" s="12"/>
      <c r="C100" s="24" t="s">
        <v>113</v>
      </c>
      <c r="D100" s="14"/>
      <c r="E100" s="15"/>
      <c r="F100" s="15"/>
      <c r="G100" s="16"/>
      <c r="H100" s="17"/>
    </row>
    <row r="101" spans="2:8" hidden="1" outlineLevel="1">
      <c r="B101" s="29"/>
      <c r="C101" s="30" t="s">
        <v>114</v>
      </c>
      <c r="D101" s="31" t="s">
        <v>115</v>
      </c>
      <c r="E101" s="33">
        <v>5</v>
      </c>
      <c r="F101" s="33">
        <v>5</v>
      </c>
      <c r="G101" s="34"/>
      <c r="H101" s="36"/>
    </row>
    <row r="102" spans="2:8" collapsed="1">
      <c r="B102" s="18"/>
      <c r="C102" s="28" t="s">
        <v>116</v>
      </c>
      <c r="D102" s="25" t="s">
        <v>40</v>
      </c>
      <c r="E102" s="21">
        <v>12</v>
      </c>
      <c r="F102" s="21"/>
      <c r="G102" s="22"/>
      <c r="H102" s="23"/>
    </row>
    <row r="103" spans="2:8">
      <c r="B103" s="18"/>
      <c r="C103" s="28" t="s">
        <v>117</v>
      </c>
      <c r="D103" s="25" t="s">
        <v>40</v>
      </c>
      <c r="E103" s="21">
        <v>20</v>
      </c>
      <c r="F103" s="21"/>
      <c r="G103" s="22"/>
      <c r="H103" s="23"/>
    </row>
    <row r="104" spans="2:8">
      <c r="B104" s="18"/>
      <c r="C104" s="28" t="s">
        <v>118</v>
      </c>
      <c r="D104" s="25" t="s">
        <v>40</v>
      </c>
      <c r="E104" s="21">
        <v>4</v>
      </c>
      <c r="F104" s="21"/>
      <c r="G104" s="22"/>
      <c r="H104" s="23"/>
    </row>
    <row r="105" spans="2:8">
      <c r="B105" s="18"/>
      <c r="C105" s="28" t="s">
        <v>119</v>
      </c>
      <c r="D105" s="25" t="s">
        <v>40</v>
      </c>
      <c r="E105" s="21">
        <v>12</v>
      </c>
      <c r="F105" s="21"/>
      <c r="G105" s="22"/>
      <c r="H105" s="23"/>
    </row>
    <row r="106" spans="2:8">
      <c r="B106" s="18"/>
      <c r="C106" s="28" t="s">
        <v>120</v>
      </c>
      <c r="D106" s="25" t="s">
        <v>40</v>
      </c>
      <c r="E106" s="21">
        <v>24</v>
      </c>
      <c r="F106" s="21"/>
      <c r="G106" s="22"/>
      <c r="H106" s="23"/>
    </row>
    <row r="107" spans="2:8">
      <c r="B107" s="18"/>
      <c r="C107" s="28" t="s">
        <v>121</v>
      </c>
      <c r="D107" s="25" t="s">
        <v>97</v>
      </c>
      <c r="E107" s="21">
        <v>12</v>
      </c>
      <c r="F107" s="21"/>
      <c r="G107" s="22"/>
      <c r="H107" s="23"/>
    </row>
    <row r="108" spans="2:8">
      <c r="B108" s="18"/>
      <c r="C108" s="28" t="s">
        <v>122</v>
      </c>
      <c r="D108" s="25" t="s">
        <v>115</v>
      </c>
      <c r="E108" s="21">
        <v>6</v>
      </c>
      <c r="F108" s="21"/>
      <c r="G108" s="22"/>
      <c r="H108" s="23"/>
    </row>
    <row r="109" spans="2:8">
      <c r="B109" s="18"/>
      <c r="C109" s="28" t="s">
        <v>123</v>
      </c>
      <c r="D109" s="25" t="s">
        <v>40</v>
      </c>
      <c r="E109" s="21">
        <v>12</v>
      </c>
      <c r="F109" s="21"/>
      <c r="G109" s="22"/>
      <c r="H109" s="23"/>
    </row>
    <row r="110" spans="2:8">
      <c r="B110" s="18"/>
      <c r="C110" s="28" t="s">
        <v>124</v>
      </c>
      <c r="D110" s="25" t="s">
        <v>40</v>
      </c>
      <c r="E110" s="21">
        <v>12</v>
      </c>
      <c r="F110" s="21"/>
      <c r="G110" s="22"/>
      <c r="H110" s="23"/>
    </row>
    <row r="111" spans="2:8">
      <c r="B111" s="18"/>
      <c r="C111" s="61" t="s">
        <v>125</v>
      </c>
      <c r="D111" s="48" t="s">
        <v>97</v>
      </c>
      <c r="E111" s="57">
        <v>2</v>
      </c>
      <c r="F111" s="57"/>
      <c r="G111" s="22"/>
      <c r="H111" s="23"/>
    </row>
    <row r="112" spans="2:8">
      <c r="B112" s="18"/>
      <c r="C112" s="28" t="s">
        <v>126</v>
      </c>
      <c r="D112" s="25" t="s">
        <v>127</v>
      </c>
      <c r="E112" s="21">
        <v>3</v>
      </c>
      <c r="F112" s="21"/>
      <c r="G112" s="22"/>
      <c r="H112" s="23"/>
    </row>
    <row r="113" spans="2:9">
      <c r="B113" s="12"/>
      <c r="C113" s="37"/>
      <c r="D113" s="14"/>
      <c r="E113" s="15"/>
      <c r="F113" s="15"/>
      <c r="G113" s="16"/>
      <c r="H113" s="17"/>
    </row>
    <row r="114" spans="2:9">
      <c r="B114" s="12"/>
      <c r="C114" s="24" t="s">
        <v>128</v>
      </c>
      <c r="D114" s="14"/>
      <c r="E114" s="15"/>
      <c r="F114" s="15"/>
      <c r="G114" s="16"/>
      <c r="H114" s="17"/>
    </row>
    <row r="115" spans="2:9" hidden="1" outlineLevel="1">
      <c r="B115" s="29"/>
      <c r="C115" s="62" t="s">
        <v>129</v>
      </c>
      <c r="D115" s="31" t="s">
        <v>130</v>
      </c>
      <c r="E115" s="33">
        <v>7</v>
      </c>
      <c r="F115" s="33">
        <v>17</v>
      </c>
      <c r="G115" s="34"/>
      <c r="H115" s="36"/>
    </row>
    <row r="116" spans="2:9" collapsed="1">
      <c r="B116" s="18"/>
      <c r="C116" s="48" t="s">
        <v>131</v>
      </c>
      <c r="D116" s="25" t="s">
        <v>132</v>
      </c>
      <c r="E116" s="21">
        <f>17-3</f>
        <v>14</v>
      </c>
      <c r="F116" s="21">
        <v>0</v>
      </c>
      <c r="G116" s="22"/>
      <c r="H116" s="23"/>
    </row>
    <row r="117" spans="2:9">
      <c r="B117" s="18"/>
      <c r="C117" s="48" t="s">
        <v>133</v>
      </c>
      <c r="D117" s="25" t="s">
        <v>130</v>
      </c>
      <c r="E117" s="21">
        <v>7</v>
      </c>
      <c r="F117" s="21">
        <v>0</v>
      </c>
      <c r="G117" s="22"/>
      <c r="H117" s="23"/>
      <c r="I117" s="1"/>
    </row>
    <row r="118" spans="2:9">
      <c r="B118" s="18"/>
      <c r="C118" s="48" t="s">
        <v>134</v>
      </c>
      <c r="D118" s="25" t="s">
        <v>130</v>
      </c>
      <c r="E118" s="21">
        <v>19</v>
      </c>
      <c r="F118" s="21"/>
      <c r="G118" s="22"/>
      <c r="H118" s="23"/>
    </row>
    <row r="119" spans="2:9">
      <c r="B119" s="18"/>
      <c r="C119" s="45" t="s">
        <v>135</v>
      </c>
      <c r="D119" s="25" t="s">
        <v>136</v>
      </c>
      <c r="E119" s="21">
        <v>18</v>
      </c>
      <c r="F119" s="21"/>
      <c r="G119" s="22"/>
      <c r="H119" s="23"/>
    </row>
    <row r="120" spans="2:9">
      <c r="B120" s="18"/>
      <c r="C120" s="48" t="s">
        <v>137</v>
      </c>
      <c r="D120" s="25" t="s">
        <v>85</v>
      </c>
      <c r="E120" s="21">
        <v>20</v>
      </c>
      <c r="F120" s="21"/>
      <c r="G120" s="22"/>
      <c r="H120" s="23"/>
    </row>
    <row r="121" spans="2:9">
      <c r="B121" s="18"/>
      <c r="C121" s="48" t="s">
        <v>138</v>
      </c>
      <c r="D121" s="25" t="s">
        <v>136</v>
      </c>
      <c r="E121" s="21">
        <v>30</v>
      </c>
      <c r="F121" s="21"/>
      <c r="G121" s="22"/>
      <c r="H121" s="23"/>
    </row>
    <row r="122" spans="2:9">
      <c r="B122" s="12"/>
      <c r="C122" s="59"/>
      <c r="D122" s="14"/>
      <c r="E122" s="15"/>
      <c r="F122" s="15"/>
      <c r="G122" s="16"/>
      <c r="H122" s="17"/>
    </row>
    <row r="123" spans="2:9">
      <c r="B123" s="12"/>
      <c r="C123" s="37"/>
      <c r="D123" s="14"/>
      <c r="E123" s="15"/>
      <c r="F123" s="15"/>
      <c r="G123" s="16"/>
      <c r="H123" s="17"/>
    </row>
    <row r="124" spans="2:9">
      <c r="B124" s="12"/>
      <c r="C124" s="24" t="s">
        <v>139</v>
      </c>
      <c r="D124" s="14"/>
      <c r="E124" s="15"/>
      <c r="F124" s="15"/>
      <c r="G124" s="16"/>
      <c r="H124" s="17"/>
    </row>
    <row r="125" spans="2:9">
      <c r="B125" s="18"/>
      <c r="C125" s="28" t="s">
        <v>140</v>
      </c>
      <c r="D125" s="25" t="s">
        <v>36</v>
      </c>
      <c r="E125" s="21">
        <f>24-9</f>
        <v>15</v>
      </c>
      <c r="F125" s="21"/>
      <c r="G125" s="22"/>
      <c r="H125" s="23"/>
    </row>
    <row r="126" spans="2:9" hidden="1" outlineLevel="1">
      <c r="B126" s="29"/>
      <c r="C126" s="30" t="s">
        <v>141</v>
      </c>
      <c r="D126" s="31" t="s">
        <v>36</v>
      </c>
      <c r="E126" s="33">
        <v>30</v>
      </c>
      <c r="F126" s="33">
        <v>82</v>
      </c>
      <c r="G126" s="34"/>
      <c r="H126" s="36"/>
    </row>
    <row r="127" spans="2:9" hidden="1" outlineLevel="1">
      <c r="B127" s="29"/>
      <c r="C127" s="30" t="s">
        <v>142</v>
      </c>
      <c r="D127" s="31" t="s">
        <v>22</v>
      </c>
      <c r="E127" s="33">
        <v>15</v>
      </c>
      <c r="F127" s="33"/>
      <c r="G127" s="34"/>
      <c r="H127" s="36"/>
    </row>
    <row r="128" spans="2:9" collapsed="1">
      <c r="B128" s="12"/>
      <c r="C128" s="37"/>
      <c r="D128" s="14"/>
      <c r="E128" s="15"/>
      <c r="F128" s="15"/>
      <c r="G128" s="16"/>
      <c r="H128" s="16"/>
    </row>
    <row r="129" spans="2:8">
      <c r="B129" s="12"/>
      <c r="C129" s="24" t="s">
        <v>143</v>
      </c>
      <c r="D129" s="14"/>
      <c r="E129" s="15"/>
      <c r="F129" s="15"/>
      <c r="G129" s="16"/>
      <c r="H129" s="17"/>
    </row>
    <row r="130" spans="2:8">
      <c r="B130" s="18"/>
      <c r="C130" s="28" t="s">
        <v>144</v>
      </c>
      <c r="D130" s="25" t="s">
        <v>127</v>
      </c>
      <c r="E130" s="21">
        <v>10</v>
      </c>
      <c r="F130" s="21"/>
      <c r="G130" s="22"/>
      <c r="H130" s="23"/>
    </row>
    <row r="131" spans="2:8">
      <c r="B131" s="18"/>
      <c r="C131" s="28" t="s">
        <v>145</v>
      </c>
      <c r="D131" s="25" t="s">
        <v>127</v>
      </c>
      <c r="E131" s="21">
        <f>19-I132</f>
        <v>19</v>
      </c>
      <c r="F131" s="21"/>
      <c r="G131" s="22"/>
      <c r="H131" s="23"/>
    </row>
    <row r="132" spans="2:8" hidden="1" outlineLevel="1">
      <c r="B132" s="29"/>
      <c r="C132" s="41" t="s">
        <v>146</v>
      </c>
      <c r="D132" s="42" t="s">
        <v>132</v>
      </c>
      <c r="E132" s="33"/>
      <c r="F132" s="33">
        <v>9</v>
      </c>
      <c r="G132" s="34"/>
      <c r="H132" s="36"/>
    </row>
    <row r="133" spans="2:8" collapsed="1">
      <c r="B133" s="18"/>
      <c r="C133" s="28" t="s">
        <v>147</v>
      </c>
      <c r="D133" s="25" t="s">
        <v>127</v>
      </c>
      <c r="E133" s="21">
        <v>5</v>
      </c>
      <c r="F133" s="21"/>
      <c r="G133" s="22"/>
      <c r="H133" s="23"/>
    </row>
    <row r="134" spans="2:8">
      <c r="B134" s="18"/>
      <c r="C134" s="28" t="s">
        <v>148</v>
      </c>
      <c r="D134" s="25" t="s">
        <v>127</v>
      </c>
      <c r="E134" s="21">
        <f>'[1]Material list '!C183</f>
        <v>10</v>
      </c>
      <c r="F134" s="21"/>
      <c r="G134" s="22"/>
      <c r="H134" s="23"/>
    </row>
    <row r="135" spans="2:8">
      <c r="B135" s="18"/>
      <c r="C135" s="28" t="s">
        <v>149</v>
      </c>
      <c r="D135" s="25" t="s">
        <v>127</v>
      </c>
      <c r="E135" s="21">
        <v>19</v>
      </c>
      <c r="F135" s="21"/>
      <c r="G135" s="22"/>
      <c r="H135" s="23"/>
    </row>
    <row r="136" spans="2:8">
      <c r="B136" s="18"/>
      <c r="C136" s="28" t="s">
        <v>150</v>
      </c>
      <c r="D136" s="25" t="s">
        <v>40</v>
      </c>
      <c r="E136" s="21">
        <v>3</v>
      </c>
      <c r="F136" s="21"/>
      <c r="G136" s="22"/>
      <c r="H136" s="23"/>
    </row>
    <row r="137" spans="2:8">
      <c r="B137" s="18"/>
      <c r="C137" s="28" t="s">
        <v>151</v>
      </c>
      <c r="D137" s="25" t="s">
        <v>40</v>
      </c>
      <c r="E137" s="21">
        <v>5</v>
      </c>
      <c r="F137" s="21"/>
      <c r="G137" s="22"/>
      <c r="H137" s="23"/>
    </row>
    <row r="138" spans="2:8">
      <c r="B138" s="18"/>
      <c r="C138" s="28" t="s">
        <v>152</v>
      </c>
      <c r="D138" s="25" t="s">
        <v>40</v>
      </c>
      <c r="E138" s="21">
        <v>5</v>
      </c>
      <c r="F138" s="21"/>
      <c r="G138" s="22"/>
      <c r="H138" s="23"/>
    </row>
    <row r="139" spans="2:8">
      <c r="B139" s="18"/>
      <c r="C139" s="28" t="s">
        <v>153</v>
      </c>
      <c r="D139" s="25" t="s">
        <v>40</v>
      </c>
      <c r="E139" s="21">
        <v>5</v>
      </c>
      <c r="F139" s="21"/>
      <c r="G139" s="22"/>
      <c r="H139" s="23"/>
    </row>
    <row r="140" spans="2:8">
      <c r="B140" s="18"/>
      <c r="C140" s="28" t="s">
        <v>154</v>
      </c>
      <c r="D140" s="25" t="s">
        <v>40</v>
      </c>
      <c r="E140" s="21">
        <v>5</v>
      </c>
      <c r="F140" s="21"/>
      <c r="G140" s="22"/>
      <c r="H140" s="23"/>
    </row>
    <row r="141" spans="2:8">
      <c r="B141" s="18"/>
      <c r="C141" s="28" t="s">
        <v>155</v>
      </c>
      <c r="D141" s="25" t="s">
        <v>83</v>
      </c>
      <c r="E141" s="21">
        <v>20</v>
      </c>
      <c r="F141" s="21"/>
      <c r="G141" s="22"/>
      <c r="H141" s="23"/>
    </row>
    <row r="142" spans="2:8">
      <c r="B142" s="18"/>
      <c r="C142" s="19" t="s">
        <v>156</v>
      </c>
      <c r="D142" s="25" t="s">
        <v>157</v>
      </c>
      <c r="E142" s="21">
        <v>1</v>
      </c>
      <c r="F142" s="21"/>
      <c r="G142" s="22"/>
      <c r="H142" s="23"/>
    </row>
    <row r="143" spans="2:8">
      <c r="B143" s="18"/>
      <c r="C143" s="28" t="s">
        <v>158</v>
      </c>
      <c r="D143" s="25" t="s">
        <v>159</v>
      </c>
      <c r="E143" s="21">
        <v>2</v>
      </c>
      <c r="F143" s="21"/>
      <c r="G143" s="22"/>
      <c r="H143" s="23"/>
    </row>
    <row r="144" spans="2:8">
      <c r="B144" s="12"/>
      <c r="C144" s="37"/>
      <c r="D144" s="14"/>
      <c r="E144" s="15"/>
      <c r="F144" s="15"/>
      <c r="G144" s="16"/>
      <c r="H144" s="17"/>
    </row>
    <row r="145" spans="2:9">
      <c r="B145" s="12"/>
      <c r="C145" s="63" t="s">
        <v>160</v>
      </c>
      <c r="D145" s="59"/>
      <c r="E145" s="60"/>
      <c r="F145" s="60"/>
      <c r="G145" s="16"/>
      <c r="H145" s="17"/>
    </row>
    <row r="146" spans="2:9">
      <c r="B146" s="18"/>
      <c r="C146" s="61" t="s">
        <v>161</v>
      </c>
      <c r="D146" s="64" t="s">
        <v>97</v>
      </c>
      <c r="E146" s="57">
        <v>4</v>
      </c>
      <c r="F146" s="57"/>
      <c r="G146" s="22"/>
      <c r="H146" s="23"/>
    </row>
    <row r="147" spans="2:9">
      <c r="B147" s="18"/>
      <c r="C147" s="61" t="s">
        <v>162</v>
      </c>
      <c r="D147" s="64" t="s">
        <v>97</v>
      </c>
      <c r="E147" s="57">
        <v>12</v>
      </c>
      <c r="F147" s="57"/>
      <c r="G147" s="22"/>
      <c r="H147" s="23"/>
    </row>
    <row r="148" spans="2:9">
      <c r="B148" s="18"/>
      <c r="C148" s="61" t="s">
        <v>163</v>
      </c>
      <c r="D148" s="64" t="s">
        <v>97</v>
      </c>
      <c r="E148" s="57">
        <v>3</v>
      </c>
      <c r="F148" s="57"/>
      <c r="G148" s="22"/>
      <c r="H148" s="23"/>
    </row>
    <row r="149" spans="2:9">
      <c r="B149" s="18"/>
      <c r="C149" s="61" t="s">
        <v>164</v>
      </c>
      <c r="D149" s="64" t="s">
        <v>97</v>
      </c>
      <c r="E149" s="57">
        <v>5</v>
      </c>
      <c r="F149" s="57"/>
      <c r="G149" s="22"/>
      <c r="H149" s="23"/>
    </row>
    <row r="150" spans="2:9">
      <c r="B150" s="18"/>
      <c r="C150" s="61" t="s">
        <v>165</v>
      </c>
      <c r="D150" s="64" t="s">
        <v>97</v>
      </c>
      <c r="E150" s="57">
        <v>1</v>
      </c>
      <c r="F150" s="57"/>
      <c r="G150" s="22"/>
      <c r="H150" s="23"/>
    </row>
    <row r="151" spans="2:9">
      <c r="B151" s="18"/>
      <c r="C151" s="65" t="s">
        <v>166</v>
      </c>
      <c r="D151" s="64" t="s">
        <v>97</v>
      </c>
      <c r="E151" s="57">
        <v>4</v>
      </c>
      <c r="F151" s="57"/>
      <c r="G151" s="22"/>
      <c r="H151" s="23"/>
    </row>
    <row r="152" spans="2:9" hidden="1" outlineLevel="1">
      <c r="B152" s="29"/>
      <c r="C152" s="66" t="s">
        <v>167</v>
      </c>
      <c r="D152" s="67" t="s">
        <v>97</v>
      </c>
      <c r="E152" s="68">
        <v>9</v>
      </c>
      <c r="F152" s="68">
        <f>19-9</f>
        <v>10</v>
      </c>
      <c r="G152" s="34"/>
      <c r="H152" s="36"/>
      <c r="I152" s="1"/>
    </row>
    <row r="153" spans="2:9" hidden="1" outlineLevel="1">
      <c r="B153" s="29"/>
      <c r="C153" s="66" t="s">
        <v>168</v>
      </c>
      <c r="D153" s="67" t="s">
        <v>97</v>
      </c>
      <c r="E153" s="68">
        <v>4</v>
      </c>
      <c r="F153" s="68">
        <f>25-4</f>
        <v>21</v>
      </c>
      <c r="G153" s="34"/>
      <c r="H153" s="36"/>
    </row>
    <row r="154" spans="2:9" collapsed="1">
      <c r="B154" s="18"/>
      <c r="C154" s="61" t="s">
        <v>169</v>
      </c>
      <c r="D154" s="64" t="s">
        <v>22</v>
      </c>
      <c r="E154" s="57">
        <v>1</v>
      </c>
      <c r="F154" s="57"/>
      <c r="G154" s="26"/>
      <c r="H154" s="23"/>
    </row>
    <row r="155" spans="2:9">
      <c r="B155" s="18"/>
      <c r="C155" s="61" t="s">
        <v>170</v>
      </c>
      <c r="D155" s="64" t="s">
        <v>171</v>
      </c>
      <c r="E155" s="57">
        <v>60</v>
      </c>
      <c r="F155" s="57"/>
      <c r="G155" s="22"/>
      <c r="H155" s="23"/>
    </row>
    <row r="156" spans="2:9">
      <c r="B156" s="18"/>
      <c r="C156" s="61" t="s">
        <v>172</v>
      </c>
      <c r="D156" s="64" t="s">
        <v>171</v>
      </c>
      <c r="E156" s="57">
        <v>15</v>
      </c>
      <c r="F156" s="57"/>
      <c r="G156" s="22"/>
      <c r="H156" s="23"/>
    </row>
    <row r="157" spans="2:9">
      <c r="B157" s="18"/>
      <c r="C157" s="61" t="s">
        <v>173</v>
      </c>
      <c r="D157" s="64" t="s">
        <v>171</v>
      </c>
      <c r="E157" s="57">
        <v>35</v>
      </c>
      <c r="F157" s="57"/>
      <c r="G157" s="22"/>
      <c r="H157" s="23"/>
    </row>
    <row r="158" spans="2:9">
      <c r="B158" s="18"/>
      <c r="C158" s="61" t="s">
        <v>174</v>
      </c>
      <c r="D158" s="64" t="s">
        <v>175</v>
      </c>
      <c r="E158" s="57">
        <v>6</v>
      </c>
      <c r="F158" s="57"/>
      <c r="G158" s="22"/>
      <c r="H158" s="23"/>
    </row>
    <row r="159" spans="2:9">
      <c r="B159" s="18"/>
      <c r="C159" s="61" t="s">
        <v>176</v>
      </c>
      <c r="D159" s="64" t="s">
        <v>28</v>
      </c>
      <c r="E159" s="57">
        <v>1</v>
      </c>
      <c r="F159" s="57"/>
      <c r="G159" s="22"/>
      <c r="H159" s="23"/>
    </row>
    <row r="160" spans="2:9">
      <c r="B160" s="18"/>
      <c r="C160" s="61" t="s">
        <v>177</v>
      </c>
      <c r="D160" s="64" t="s">
        <v>28</v>
      </c>
      <c r="E160" s="57">
        <v>6</v>
      </c>
      <c r="F160" s="57"/>
      <c r="G160" s="22"/>
      <c r="H160" s="23"/>
    </row>
    <row r="161" spans="2:8">
      <c r="B161" s="18"/>
      <c r="C161" s="61" t="s">
        <v>178</v>
      </c>
      <c r="D161" s="64" t="s">
        <v>97</v>
      </c>
      <c r="E161" s="57">
        <v>2</v>
      </c>
      <c r="F161" s="57"/>
      <c r="G161" s="22"/>
      <c r="H161" s="23"/>
    </row>
    <row r="162" spans="2:8">
      <c r="B162" s="18"/>
      <c r="C162" s="61" t="s">
        <v>179</v>
      </c>
      <c r="D162" s="64" t="s">
        <v>85</v>
      </c>
      <c r="E162" s="57">
        <v>1</v>
      </c>
      <c r="F162" s="57"/>
      <c r="G162" s="22"/>
      <c r="H162" s="23"/>
    </row>
    <row r="163" spans="2:8">
      <c r="B163" s="18"/>
      <c r="C163" s="61" t="s">
        <v>180</v>
      </c>
      <c r="D163" s="64" t="s">
        <v>97</v>
      </c>
      <c r="E163" s="57">
        <v>6</v>
      </c>
      <c r="F163" s="57"/>
      <c r="G163" s="22"/>
      <c r="H163" s="23"/>
    </row>
    <row r="164" spans="2:8">
      <c r="B164" s="18"/>
      <c r="C164" s="61" t="s">
        <v>181</v>
      </c>
      <c r="D164" s="64" t="s">
        <v>97</v>
      </c>
      <c r="E164" s="57">
        <v>1</v>
      </c>
      <c r="F164" s="57"/>
      <c r="G164" s="22"/>
      <c r="H164" s="23"/>
    </row>
    <row r="165" spans="2:8">
      <c r="B165" s="18"/>
      <c r="C165" s="61" t="s">
        <v>182</v>
      </c>
      <c r="D165" s="64" t="s">
        <v>97</v>
      </c>
      <c r="E165" s="57">
        <v>1</v>
      </c>
      <c r="F165" s="57"/>
      <c r="G165" s="22"/>
      <c r="H165" s="23"/>
    </row>
    <row r="166" spans="2:8">
      <c r="B166" s="18"/>
      <c r="C166" s="61" t="s">
        <v>183</v>
      </c>
      <c r="D166" s="64" t="s">
        <v>97</v>
      </c>
      <c r="E166" s="57">
        <v>1</v>
      </c>
      <c r="F166" s="57"/>
      <c r="G166" s="22"/>
      <c r="H166" s="23"/>
    </row>
    <row r="167" spans="2:8">
      <c r="B167" s="18"/>
      <c r="C167" s="61" t="s">
        <v>184</v>
      </c>
      <c r="D167" s="64" t="s">
        <v>97</v>
      </c>
      <c r="E167" s="57">
        <v>2</v>
      </c>
      <c r="F167" s="57"/>
      <c r="G167" s="22"/>
      <c r="H167" s="23"/>
    </row>
    <row r="168" spans="2:8">
      <c r="B168" s="18"/>
      <c r="C168" s="61" t="s">
        <v>185</v>
      </c>
      <c r="D168" s="64" t="s">
        <v>97</v>
      </c>
      <c r="E168" s="57">
        <v>2</v>
      </c>
      <c r="F168" s="57"/>
      <c r="G168" s="22"/>
      <c r="H168" s="23"/>
    </row>
    <row r="169" spans="2:8">
      <c r="B169" s="18"/>
      <c r="C169" s="61" t="s">
        <v>186</v>
      </c>
      <c r="D169" s="64" t="s">
        <v>97</v>
      </c>
      <c r="E169" s="57">
        <v>2</v>
      </c>
      <c r="F169" s="57"/>
      <c r="G169" s="22"/>
      <c r="H169" s="23"/>
    </row>
    <row r="170" spans="2:8">
      <c r="B170" s="18"/>
      <c r="C170" s="61" t="s">
        <v>187</v>
      </c>
      <c r="D170" s="64" t="s">
        <v>97</v>
      </c>
      <c r="E170" s="57">
        <v>1</v>
      </c>
      <c r="F170" s="57"/>
      <c r="G170" s="22"/>
      <c r="H170" s="23"/>
    </row>
    <row r="171" spans="2:8">
      <c r="B171" s="18"/>
      <c r="C171" s="61" t="str">
        <f>+[1]BOQ!B1699</f>
        <v>Allow for Electric Water Pump complete with fittings</v>
      </c>
      <c r="D171" s="64" t="s">
        <v>188</v>
      </c>
      <c r="E171" s="57">
        <v>1</v>
      </c>
      <c r="F171" s="57"/>
      <c r="G171" s="22"/>
      <c r="H171" s="23"/>
    </row>
    <row r="172" spans="2:8">
      <c r="B172" s="12"/>
      <c r="C172" s="69"/>
      <c r="D172" s="14"/>
      <c r="E172" s="15"/>
      <c r="F172" s="15"/>
      <c r="G172" s="16"/>
      <c r="H172" s="17"/>
    </row>
    <row r="173" spans="2:8">
      <c r="B173" s="12"/>
      <c r="C173" s="24" t="s">
        <v>189</v>
      </c>
      <c r="D173" s="14"/>
      <c r="E173" s="15"/>
      <c r="F173" s="15"/>
      <c r="G173" s="16"/>
      <c r="H173" s="17"/>
    </row>
    <row r="174" spans="2:8">
      <c r="B174" s="18"/>
      <c r="C174" s="28" t="s">
        <v>190</v>
      </c>
      <c r="D174" s="48" t="s">
        <v>28</v>
      </c>
      <c r="E174" s="21">
        <v>9</v>
      </c>
      <c r="F174" s="21"/>
      <c r="G174" s="22"/>
      <c r="H174" s="23"/>
    </row>
    <row r="175" spans="2:8">
      <c r="B175" s="18"/>
      <c r="C175" s="28" t="s">
        <v>191</v>
      </c>
      <c r="D175" s="25" t="s">
        <v>97</v>
      </c>
      <c r="E175" s="21">
        <v>10</v>
      </c>
      <c r="F175" s="21"/>
      <c r="G175" s="22"/>
      <c r="H175" s="23"/>
    </row>
    <row r="176" spans="2:8">
      <c r="B176" s="18"/>
      <c r="C176" s="28" t="s">
        <v>192</v>
      </c>
      <c r="D176" s="25" t="s">
        <v>97</v>
      </c>
      <c r="E176" s="21">
        <v>8</v>
      </c>
      <c r="F176" s="21"/>
      <c r="G176" s="22"/>
      <c r="H176" s="23"/>
    </row>
    <row r="177" spans="2:8">
      <c r="B177" s="18"/>
      <c r="C177" s="48" t="s">
        <v>193</v>
      </c>
      <c r="D177" s="25" t="s">
        <v>28</v>
      </c>
      <c r="E177" s="21">
        <v>5</v>
      </c>
      <c r="F177" s="21"/>
      <c r="G177" s="22"/>
      <c r="H177" s="23"/>
    </row>
    <row r="178" spans="2:8">
      <c r="B178" s="18"/>
      <c r="C178" s="48" t="s">
        <v>194</v>
      </c>
      <c r="D178" s="25" t="s">
        <v>40</v>
      </c>
      <c r="E178" s="21">
        <f>11-2</f>
        <v>9</v>
      </c>
      <c r="F178" s="21"/>
      <c r="G178" s="22"/>
      <c r="H178" s="23"/>
    </row>
    <row r="179" spans="2:8">
      <c r="B179" s="18"/>
      <c r="C179" s="48" t="s">
        <v>195</v>
      </c>
      <c r="D179" s="25" t="s">
        <v>40</v>
      </c>
      <c r="E179" s="21">
        <f>6-I179</f>
        <v>6</v>
      </c>
      <c r="F179" s="21"/>
      <c r="G179" s="22"/>
      <c r="H179" s="46"/>
    </row>
    <row r="180" spans="2:8">
      <c r="B180" s="18"/>
      <c r="C180" s="61" t="s">
        <v>196</v>
      </c>
      <c r="D180" s="48" t="s">
        <v>97</v>
      </c>
      <c r="E180" s="57">
        <v>6</v>
      </c>
      <c r="F180" s="57"/>
      <c r="G180" s="22"/>
      <c r="H180" s="23"/>
    </row>
    <row r="181" spans="2:8">
      <c r="B181" s="18"/>
      <c r="C181" s="28" t="s">
        <v>126</v>
      </c>
      <c r="D181" s="25" t="s">
        <v>127</v>
      </c>
      <c r="E181" s="21">
        <v>3</v>
      </c>
      <c r="F181" s="21"/>
      <c r="G181" s="22"/>
      <c r="H181" s="23"/>
    </row>
    <row r="182" spans="2:8">
      <c r="B182" s="12"/>
      <c r="C182" s="37"/>
      <c r="D182" s="14"/>
      <c r="E182" s="15"/>
      <c r="F182" s="15"/>
      <c r="G182" s="16"/>
      <c r="H182" s="17"/>
    </row>
    <row r="183" spans="2:8">
      <c r="B183" s="12"/>
      <c r="C183" s="24" t="s">
        <v>197</v>
      </c>
      <c r="D183" s="14"/>
      <c r="E183" s="15"/>
      <c r="F183" s="15"/>
      <c r="G183" s="16"/>
      <c r="H183" s="17"/>
    </row>
    <row r="184" spans="2:8">
      <c r="B184" s="18"/>
      <c r="C184" s="28" t="s">
        <v>198</v>
      </c>
      <c r="D184" s="25" t="s">
        <v>17</v>
      </c>
      <c r="E184" s="21">
        <v>40</v>
      </c>
      <c r="F184" s="21"/>
      <c r="G184" s="22"/>
      <c r="H184" s="23"/>
    </row>
    <row r="185" spans="2:8">
      <c r="B185" s="18"/>
      <c r="C185" s="28" t="s">
        <v>39</v>
      </c>
      <c r="D185" s="25" t="s">
        <v>40</v>
      </c>
      <c r="E185" s="21">
        <v>160</v>
      </c>
      <c r="F185" s="21"/>
      <c r="G185" s="22"/>
      <c r="H185" s="23"/>
    </row>
    <row r="186" spans="2:8" hidden="1" outlineLevel="1">
      <c r="B186" s="29"/>
      <c r="C186" s="30" t="s">
        <v>199</v>
      </c>
      <c r="D186" s="31" t="s">
        <v>36</v>
      </c>
      <c r="E186" s="33">
        <v>4</v>
      </c>
      <c r="F186" s="33"/>
      <c r="G186" s="34"/>
      <c r="H186" s="35"/>
    </row>
    <row r="187" spans="2:8" hidden="1" outlineLevel="1">
      <c r="B187" s="29"/>
      <c r="C187" s="30" t="s">
        <v>200</v>
      </c>
      <c r="D187" s="31" t="s">
        <v>115</v>
      </c>
      <c r="E187" s="33">
        <v>6</v>
      </c>
      <c r="F187" s="33"/>
      <c r="G187" s="34"/>
      <c r="H187" s="35"/>
    </row>
    <row r="188" spans="2:8" hidden="1" outlineLevel="1">
      <c r="B188" s="29"/>
      <c r="C188" s="30" t="s">
        <v>29</v>
      </c>
      <c r="D188" s="31" t="s">
        <v>115</v>
      </c>
      <c r="E188" s="33">
        <v>4</v>
      </c>
      <c r="F188" s="33"/>
      <c r="G188" s="34"/>
      <c r="H188" s="35"/>
    </row>
    <row r="189" spans="2:8" collapsed="1">
      <c r="B189" s="18"/>
      <c r="C189" s="28" t="s">
        <v>201</v>
      </c>
      <c r="D189" s="25" t="s">
        <v>36</v>
      </c>
      <c r="E189" s="21">
        <v>2</v>
      </c>
      <c r="F189" s="21"/>
      <c r="G189" s="22"/>
      <c r="H189" s="23"/>
    </row>
    <row r="190" spans="2:8">
      <c r="B190" s="18"/>
      <c r="C190" s="28" t="s">
        <v>202</v>
      </c>
      <c r="D190" s="25" t="s">
        <v>115</v>
      </c>
      <c r="E190" s="21">
        <v>1</v>
      </c>
      <c r="F190" s="21"/>
      <c r="G190" s="22"/>
      <c r="H190" s="23"/>
    </row>
    <row r="191" spans="2:8">
      <c r="B191" s="18"/>
      <c r="C191" s="28" t="s">
        <v>203</v>
      </c>
      <c r="D191" s="25" t="s">
        <v>115</v>
      </c>
      <c r="E191" s="21">
        <v>18</v>
      </c>
      <c r="F191" s="21"/>
      <c r="G191" s="22"/>
      <c r="H191" s="23"/>
    </row>
    <row r="192" spans="2:8">
      <c r="B192" s="18"/>
      <c r="C192" s="28" t="s">
        <v>204</v>
      </c>
      <c r="D192" s="25" t="s">
        <v>17</v>
      </c>
      <c r="E192" s="21">
        <v>120</v>
      </c>
      <c r="F192" s="21"/>
      <c r="G192" s="22"/>
      <c r="H192" s="23"/>
    </row>
    <row r="193" spans="2:8">
      <c r="B193" s="18"/>
      <c r="C193" s="28" t="s">
        <v>205</v>
      </c>
      <c r="D193" s="25" t="s">
        <v>17</v>
      </c>
      <c r="E193" s="21">
        <v>160</v>
      </c>
      <c r="F193" s="21"/>
      <c r="G193" s="22"/>
      <c r="H193" s="23"/>
    </row>
    <row r="194" spans="2:8">
      <c r="B194" s="18"/>
      <c r="C194" s="28" t="s">
        <v>206</v>
      </c>
      <c r="D194" s="25" t="s">
        <v>97</v>
      </c>
      <c r="E194" s="57">
        <v>1</v>
      </c>
      <c r="F194" s="57"/>
      <c r="G194" s="22"/>
      <c r="H194" s="23"/>
    </row>
    <row r="195" spans="2:8">
      <c r="B195" s="18"/>
      <c r="C195" s="28" t="s">
        <v>207</v>
      </c>
      <c r="D195" s="25" t="s">
        <v>40</v>
      </c>
      <c r="E195" s="57">
        <v>1</v>
      </c>
      <c r="F195" s="57"/>
      <c r="G195" s="22"/>
      <c r="H195" s="46"/>
    </row>
    <row r="196" spans="2:8">
      <c r="B196" s="12"/>
      <c r="C196" s="37"/>
      <c r="D196" s="14"/>
      <c r="E196" s="60"/>
      <c r="F196" s="60"/>
      <c r="G196" s="16"/>
      <c r="H196" s="17"/>
    </row>
    <row r="197" spans="2:8">
      <c r="B197" s="12"/>
      <c r="C197" s="70" t="s">
        <v>208</v>
      </c>
      <c r="D197" s="71"/>
      <c r="E197" s="72"/>
      <c r="F197" s="72"/>
      <c r="G197" s="16"/>
      <c r="H197" s="17"/>
    </row>
    <row r="198" spans="2:8">
      <c r="B198" s="12"/>
      <c r="C198" s="70" t="s">
        <v>209</v>
      </c>
      <c r="D198" s="71"/>
      <c r="E198" s="72"/>
      <c r="F198" s="72"/>
      <c r="G198" s="16"/>
      <c r="H198" s="17"/>
    </row>
    <row r="199" spans="2:8">
      <c r="B199" s="18"/>
      <c r="C199" s="48" t="s">
        <v>210</v>
      </c>
      <c r="D199" s="64" t="s">
        <v>17</v>
      </c>
      <c r="E199" s="73">
        <v>10</v>
      </c>
      <c r="F199" s="73"/>
      <c r="G199" s="22"/>
      <c r="H199" s="23"/>
    </row>
    <row r="200" spans="2:8" hidden="1" outlineLevel="1">
      <c r="B200" s="29"/>
      <c r="C200" s="62" t="s">
        <v>211</v>
      </c>
      <c r="D200" s="67" t="s">
        <v>40</v>
      </c>
      <c r="E200" s="74"/>
      <c r="F200" s="74">
        <v>300</v>
      </c>
      <c r="G200" s="34"/>
      <c r="H200" s="36"/>
    </row>
    <row r="201" spans="2:8" collapsed="1">
      <c r="B201" s="18"/>
      <c r="C201" s="48" t="s">
        <v>201</v>
      </c>
      <c r="D201" s="64" t="s">
        <v>36</v>
      </c>
      <c r="E201" s="73">
        <v>1</v>
      </c>
      <c r="F201" s="73"/>
      <c r="G201" s="22"/>
      <c r="H201" s="23"/>
    </row>
    <row r="202" spans="2:8" hidden="1" outlineLevel="1">
      <c r="B202" s="29"/>
      <c r="C202" s="62" t="s">
        <v>212</v>
      </c>
      <c r="D202" s="67" t="s">
        <v>115</v>
      </c>
      <c r="E202" s="74"/>
      <c r="F202" s="74">
        <v>11</v>
      </c>
      <c r="G202" s="34"/>
      <c r="H202" s="36"/>
    </row>
    <row r="203" spans="2:8" hidden="1" outlineLevel="1">
      <c r="B203" s="29"/>
      <c r="C203" s="62" t="s">
        <v>203</v>
      </c>
      <c r="D203" s="67" t="s">
        <v>115</v>
      </c>
      <c r="E203" s="74"/>
      <c r="F203" s="74">
        <v>10</v>
      </c>
      <c r="G203" s="34"/>
      <c r="H203" s="36"/>
    </row>
    <row r="204" spans="2:8" hidden="1" outlineLevel="1">
      <c r="B204" s="29"/>
      <c r="C204" s="62" t="s">
        <v>202</v>
      </c>
      <c r="D204" s="67" t="s">
        <v>115</v>
      </c>
      <c r="E204" s="74"/>
      <c r="F204" s="74">
        <v>2</v>
      </c>
      <c r="G204" s="34"/>
      <c r="H204" s="36"/>
    </row>
    <row r="205" spans="2:8" hidden="1" outlineLevel="1">
      <c r="B205" s="29"/>
      <c r="C205" s="30" t="s">
        <v>213</v>
      </c>
      <c r="D205" s="67" t="s">
        <v>214</v>
      </c>
      <c r="E205" s="74"/>
      <c r="F205" s="74">
        <v>2</v>
      </c>
      <c r="G205" s="34"/>
      <c r="H205" s="36"/>
    </row>
    <row r="206" spans="2:8" hidden="1" outlineLevel="1">
      <c r="B206" s="29"/>
      <c r="C206" s="30" t="s">
        <v>215</v>
      </c>
      <c r="D206" s="67" t="s">
        <v>214</v>
      </c>
      <c r="E206" s="74"/>
      <c r="F206" s="74">
        <v>4</v>
      </c>
      <c r="G206" s="34"/>
      <c r="H206" s="36"/>
    </row>
    <row r="207" spans="2:8" collapsed="1">
      <c r="B207" s="18"/>
      <c r="C207" s="48" t="s">
        <v>216</v>
      </c>
      <c r="D207" s="64" t="s">
        <v>115</v>
      </c>
      <c r="E207" s="73">
        <v>2</v>
      </c>
      <c r="F207" s="73"/>
      <c r="G207" s="22"/>
      <c r="H207" s="23"/>
    </row>
    <row r="208" spans="2:8">
      <c r="B208" s="18"/>
      <c r="C208" s="48" t="s">
        <v>217</v>
      </c>
      <c r="D208" s="64" t="s">
        <v>36</v>
      </c>
      <c r="E208" s="73">
        <v>3</v>
      </c>
      <c r="F208" s="73"/>
      <c r="G208" s="22"/>
      <c r="H208" s="23"/>
    </row>
    <row r="209" spans="2:8">
      <c r="B209" s="18"/>
      <c r="C209" s="48" t="s">
        <v>218</v>
      </c>
      <c r="D209" s="64" t="s">
        <v>115</v>
      </c>
      <c r="E209" s="73">
        <v>4</v>
      </c>
      <c r="F209" s="73"/>
      <c r="G209" s="22"/>
      <c r="H209" s="23"/>
    </row>
    <row r="210" spans="2:8">
      <c r="B210" s="12"/>
      <c r="C210" s="59"/>
      <c r="D210" s="71"/>
      <c r="E210" s="72"/>
      <c r="F210" s="72"/>
      <c r="G210" s="16"/>
      <c r="H210" s="17"/>
    </row>
    <row r="211" spans="2:8">
      <c r="B211" s="12"/>
      <c r="C211" s="70" t="s">
        <v>219</v>
      </c>
      <c r="D211" s="71"/>
      <c r="E211" s="72"/>
      <c r="F211" s="72"/>
      <c r="G211" s="16"/>
      <c r="H211" s="17"/>
    </row>
    <row r="212" spans="2:8">
      <c r="B212" s="18"/>
      <c r="C212" s="48" t="s">
        <v>210</v>
      </c>
      <c r="D212" s="64" t="s">
        <v>17</v>
      </c>
      <c r="E212" s="73">
        <v>5</v>
      </c>
      <c r="F212" s="73"/>
      <c r="G212" s="22"/>
      <c r="H212" s="23"/>
    </row>
    <row r="213" spans="2:8" hidden="1" outlineLevel="1">
      <c r="B213" s="29"/>
      <c r="C213" s="62" t="s">
        <v>211</v>
      </c>
      <c r="D213" s="67" t="s">
        <v>40</v>
      </c>
      <c r="E213" s="74">
        <v>100</v>
      </c>
      <c r="F213" s="74"/>
      <c r="G213" s="34"/>
      <c r="H213" s="36"/>
    </row>
    <row r="214" spans="2:8" collapsed="1">
      <c r="B214" s="18"/>
      <c r="C214" s="48" t="s">
        <v>201</v>
      </c>
      <c r="D214" s="64" t="s">
        <v>36</v>
      </c>
      <c r="E214" s="73">
        <v>1</v>
      </c>
      <c r="F214" s="73"/>
      <c r="G214" s="22"/>
      <c r="H214" s="23"/>
    </row>
    <row r="215" spans="2:8">
      <c r="B215" s="18"/>
      <c r="C215" s="28" t="s">
        <v>213</v>
      </c>
      <c r="D215" s="64" t="s">
        <v>17</v>
      </c>
      <c r="E215" s="73">
        <v>18</v>
      </c>
      <c r="F215" s="73"/>
      <c r="G215" s="22"/>
      <c r="H215" s="23"/>
    </row>
    <row r="216" spans="2:8">
      <c r="B216" s="18"/>
      <c r="C216" s="28" t="s">
        <v>215</v>
      </c>
      <c r="D216" s="64" t="s">
        <v>17</v>
      </c>
      <c r="E216" s="73">
        <v>9</v>
      </c>
      <c r="F216" s="73"/>
      <c r="G216" s="22"/>
      <c r="H216" s="23"/>
    </row>
    <row r="217" spans="2:8">
      <c r="B217" s="18"/>
      <c r="C217" s="48" t="s">
        <v>216</v>
      </c>
      <c r="D217" s="64" t="s">
        <v>115</v>
      </c>
      <c r="E217" s="73">
        <v>1</v>
      </c>
      <c r="F217" s="73"/>
      <c r="G217" s="22"/>
      <c r="H217" s="23"/>
    </row>
    <row r="218" spans="2:8">
      <c r="B218" s="18"/>
      <c r="C218" s="48" t="s">
        <v>218</v>
      </c>
      <c r="D218" s="64" t="s">
        <v>115</v>
      </c>
      <c r="E218" s="73">
        <v>2</v>
      </c>
      <c r="F218" s="73"/>
      <c r="G218" s="22"/>
      <c r="H218" s="23"/>
    </row>
    <row r="219" spans="2:8">
      <c r="B219" s="12"/>
      <c r="C219" s="37"/>
      <c r="D219" s="75"/>
      <c r="G219" s="16"/>
      <c r="H219" s="17"/>
    </row>
    <row r="220" spans="2:8">
      <c r="B220" s="12"/>
      <c r="C220" s="24" t="s">
        <v>220</v>
      </c>
      <c r="D220" s="14"/>
      <c r="E220" s="15"/>
      <c r="F220" s="15"/>
      <c r="G220" s="16"/>
      <c r="H220" s="17"/>
    </row>
    <row r="221" spans="2:8">
      <c r="B221" s="76"/>
      <c r="C221" s="48" t="s">
        <v>221</v>
      </c>
      <c r="D221" s="77" t="s">
        <v>85</v>
      </c>
      <c r="E221" s="21">
        <v>15</v>
      </c>
      <c r="F221" s="21"/>
      <c r="G221" s="22"/>
      <c r="H221" s="23"/>
    </row>
    <row r="222" spans="2:8">
      <c r="B222" s="76"/>
      <c r="C222" s="78" t="s">
        <v>222</v>
      </c>
      <c r="D222" s="77" t="s">
        <v>85</v>
      </c>
      <c r="E222" s="21">
        <v>10</v>
      </c>
      <c r="F222" s="21"/>
      <c r="G222" s="22"/>
      <c r="H222" s="23"/>
    </row>
    <row r="223" spans="2:8">
      <c r="B223" s="79"/>
      <c r="C223" s="78" t="s">
        <v>223</v>
      </c>
      <c r="D223" s="77" t="s">
        <v>85</v>
      </c>
      <c r="E223" s="21">
        <v>12</v>
      </c>
      <c r="F223" s="21"/>
      <c r="G223" s="22"/>
      <c r="H223" s="23"/>
    </row>
    <row r="224" spans="2:8">
      <c r="B224" s="79"/>
      <c r="C224" s="48" t="s">
        <v>224</v>
      </c>
      <c r="D224" s="64" t="s">
        <v>85</v>
      </c>
      <c r="E224" s="57">
        <v>10</v>
      </c>
      <c r="F224" s="57"/>
      <c r="G224" s="22"/>
      <c r="H224" s="23"/>
    </row>
    <row r="225" spans="2:8">
      <c r="B225" s="79"/>
      <c r="C225" s="48" t="s">
        <v>225</v>
      </c>
      <c r="D225" s="64" t="s">
        <v>85</v>
      </c>
      <c r="E225" s="57">
        <v>10</v>
      </c>
      <c r="F225" s="57"/>
      <c r="G225" s="22"/>
      <c r="H225" s="23"/>
    </row>
    <row r="226" spans="2:8">
      <c r="B226" s="79"/>
      <c r="C226" s="48" t="s">
        <v>226</v>
      </c>
      <c r="D226" s="64" t="s">
        <v>40</v>
      </c>
      <c r="E226" s="57">
        <f>'[1]Material list '!C14</f>
        <v>12</v>
      </c>
      <c r="F226" s="57"/>
      <c r="G226" s="22"/>
      <c r="H226" s="46"/>
    </row>
    <row r="227" spans="2:8">
      <c r="B227" s="79"/>
      <c r="C227" s="48" t="s">
        <v>227</v>
      </c>
      <c r="D227" s="64" t="s">
        <v>157</v>
      </c>
      <c r="E227" s="57">
        <v>3</v>
      </c>
      <c r="F227" s="57"/>
      <c r="G227" s="22"/>
      <c r="H227" s="23"/>
    </row>
    <row r="228" spans="2:8">
      <c r="B228" s="79"/>
      <c r="C228" s="48" t="s">
        <v>228</v>
      </c>
      <c r="D228" s="64" t="s">
        <v>85</v>
      </c>
      <c r="E228" s="57">
        <v>16</v>
      </c>
      <c r="F228" s="57"/>
      <c r="G228" s="22"/>
      <c r="H228" s="23"/>
    </row>
    <row r="229" spans="2:8">
      <c r="B229" s="79"/>
      <c r="C229" s="80"/>
      <c r="D229" s="86"/>
      <c r="E229" s="86"/>
      <c r="F229" s="86"/>
      <c r="G229" s="87"/>
      <c r="H229" s="88"/>
    </row>
    <row r="230" spans="2:8" ht="13.5" thickBot="1">
      <c r="B230" s="82"/>
      <c r="C230" s="83" t="s">
        <v>229</v>
      </c>
      <c r="D230" s="84"/>
      <c r="E230" s="84"/>
      <c r="F230" s="84"/>
      <c r="G230" s="85"/>
      <c r="H230" s="81"/>
    </row>
  </sheetData>
  <mergeCells count="1">
    <mergeCell ref="D2:F2"/>
  </mergeCells>
  <printOptions gridLines="1"/>
  <pageMargins left="0.70866141732283505" right="0.70866141732283505" top="0.74803149606299202" bottom="0.74803149606299202" header="0.31496062992126" footer="0.31496062992126"/>
  <pageSetup scale="69" orientation="portrait" r:id="rId1"/>
  <headerFooter>
    <oddHeader>&amp;LMaterial list for Buota clinic&amp;R14.3.16</oddHeader>
  </headerFooter>
  <rowBreaks count="6" manualBreakCount="6">
    <brk id="33" min="1" max="7" man="1"/>
    <brk id="58" min="1" max="7" man="1"/>
    <brk id="99" min="1" max="7" man="1"/>
    <brk id="128" min="1" max="7" man="1"/>
    <brk id="172" min="1" max="7" man="1"/>
    <brk id="210" min="1" max="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Autukia material</vt:lpstr>
      <vt:lpstr>Temwanoku material</vt:lpstr>
      <vt:lpstr>'Autukia material'!Print_Area</vt:lpstr>
      <vt:lpstr>'Temwanoku material'!Print_Area</vt:lpstr>
      <vt:lpstr>'Autukia material'!Print_Titles</vt:lpstr>
      <vt:lpstr>'Temwanoku material'!Print_Titles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Auaio Enota</dc:creator>
  <cp:lastModifiedBy>Auaio Enota</cp:lastModifiedBy>
  <dcterms:created xsi:type="dcterms:W3CDTF">2024-08-26T21:13:49Z</dcterms:created>
  <dcterms:modified xsi:type="dcterms:W3CDTF">2024-08-26T21:30:53Z</dcterms:modified>
</cp:coreProperties>
</file>